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121.67\Dpto_Contabilidad\2026\ESTADOS FINANCIEROS\1ER TRIMESTRE\SIRET\"/>
    </mc:Choice>
  </mc:AlternateContent>
  <bookViews>
    <workbookView xWindow="0" yWindow="0" windowWidth="19200" windowHeight="6330" tabRatio="863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F76" i="59" s="1"/>
  <c r="E64" i="59"/>
  <c r="D64" i="59"/>
  <c r="C64" i="59"/>
  <c r="E56" i="59"/>
  <c r="D56" i="59"/>
  <c r="C56" i="59"/>
  <c r="E127" i="59" l="1"/>
  <c r="F56" i="59"/>
  <c r="C31" i="64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<sst xmlns="http://schemas.openxmlformats.org/spreadsheetml/2006/main" count="854" uniqueCount="598">
  <si>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</si>
  <si>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</si>
  <si>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</si>
  <si>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</si>
  <si>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</si>
  <si>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</si>
  <si>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</si>
  <si>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</si>
  <si>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</si>
  <si>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</si>
  <si>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</si>
  <si>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</si>
  <si>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</si>
  <si>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</si>
  <si>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</si>
  <si>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</si>
  <si>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</si>
  <si>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</si>
  <si>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</si>
  <si>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</si>
  <si>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</si>
  <si>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</si>
  <si>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</si>
  <si>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</si>
  <si>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</si>
  <si>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</si>
  <si>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</si>
  <si>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</si>
  <si>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</si>
  <si>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</si>
  <si>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</si>
  <si>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</si>
  <si>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</si>
  <si>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</si>
  <si>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</si>
  <si>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</si>
  <si>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</si>
  <si>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</si>
  <si>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</si>
  <si>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</si>
  <si>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</si>
  <si>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</si>
  <si>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</si>
  <si>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</si>
  <si>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</si>
  <si>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</si>
  <si>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</si>
  <si>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</si>
  <si>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</si>
  <si>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</si>
  <si>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</si>
  <si>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</si>
  <si>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</si>
  <si>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</si>
  <si>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</si>
  <si>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</si>
  <si>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</si>
  <si>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</si>
  <si>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</si>
  <si>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</si>
  <si>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</si>
  <si>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</si>
  <si>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</si>
  <si>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</si>
  <si>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</si>
  <si>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</si>
  <si>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</si>
  <si>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</si>
  <si>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</si>
  <si>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</si>
  <si>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</si>
  <si>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</si>
  <si>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</si>
  <si>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</si>
  <si>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</si>
  <si>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</si>
  <si>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</si>
  <si>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</si>
  <si>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</si>
  <si>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</si>
  <si>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</si>
  <si>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</si>
  <si>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</si>
  <si>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</si>
  <si>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</si>
  <si>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</si>
  <si>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</si>
  <si>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</si>
  <si>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</si>
  <si>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</si>
  <si>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</si>
  <si>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</si>
  <si>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</si>
  <si>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</si>
  <si>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</si>
  <si>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</si>
  <si>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</si>
  <si>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</si>
  <si>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</si>
  <si>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</si>
  <si>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</si>
  <si>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</si>
  <si>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</si>
  <si>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</si>
  <si>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</si>
  <si>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</si>
  <si>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</si>
  <si>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</si>
  <si>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</si>
  <si>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</si>
  <si>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</si>
  <si>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</si>
  <si>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</si>
  <si>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</si>
  <si>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</si>
  <si>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</si>
  <si>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</si>
  <si>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</si>
  <si>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</si>
  <si>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</si>
  <si>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</si>
  <si>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</si>
  <si>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</si>
  <si>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</si>
  <si>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</si>
  <si>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</si>
  <si>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</si>
  <si>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</si>
  <si>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</si>
  <si>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</si>
  <si>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</si>
  <si>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</si>
  <si>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</si>
  <si>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</si>
  <si>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</si>
  <si>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</si>
  <si>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</si>
  <si>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</si>
  <si>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</si>
  <si>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</si>
  <si>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</si>
  <si>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</si>
  <si>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</si>
  <si>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</si>
  <si>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</si>
  <si>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</si>
  <si>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</si>
  <si>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</si>
  <si>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</si>
  <si>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</si>
  <si>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</si>
  <si>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</si>
  <si>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</si>
  <si>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</si>
  <si>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</si>
  <si>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</si>
  <si>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</si>
  <si>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</si>
  <si>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</si>
  <si>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</si>
  <si>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</si>
  <si>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</si>
  <si>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</si>
  <si>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</si>
  <si>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</si>
  <si>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</si>
  <si>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</si>
  <si>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</si>
  <si>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</si>
  <si>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</si>
  <si>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</si>
  <si>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</si>
  <si>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</si>
  <si>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</si>
  <si>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</si>
  <si>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</si>
  <si>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</si>
  <si>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</si>
  <si>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</si>
  <si>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</si>
  <si>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</si>
  <si>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</si>
  <si>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</si>
  <si>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</si>
  <si>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</si>
  <si>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</si>
  <si>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</si>
  <si>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</si>
  <si>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</si>
  <si>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</si>
  <si>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</si>
  <si>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</si>
  <si>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</si>
  <si>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</si>
  <si>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</si>
  <si>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</si>
  <si>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</si>
  <si>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</si>
  <si>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</si>
  <si>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</si>
  <si>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</si>
  <si>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</si>
  <si>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</si>
  <si>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</si>
  <si>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</si>
  <si>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</si>
  <si>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</si>
  <si>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</si>
  <si>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</si>
  <si>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</si>
  <si>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</si>
  <si>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</si>
  <si>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</si>
  <si>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</si>
  <si>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</si>
  <si>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</si>
  <si>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</si>
  <si>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</si>
  <si>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</si>
  <si>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</si>
  <si>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</si>
  <si>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</si>
  <si>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</si>
  <si>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</si>
  <si>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</si>
  <si>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</si>
  <si>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</si>
  <si>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</si>
  <si>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</si>
  <si>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</si>
  <si>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</si>
  <si>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</si>
  <si>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</si>
  <si>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</si>
  <si>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</si>
  <si>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</si>
  <si>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</si>
  <si>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</si>
  <si>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</si>
  <si>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</si>
  <si>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</si>
  <si>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</si>
  <si>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</si>
  <si>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</si>
  <si>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</si>
  <si>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</si>
  <si>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</si>
  <si>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</si>
  <si>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</si>
  <si>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</si>
  <si>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</si>
  <si>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</si>
  <si>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</si>
  <si>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</si>
  <si>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</si>
  <si>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</si>
  <si>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</si>
  <si>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</si>
  <si>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</si>
  <si>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</si>
  <si>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</si>
  <si>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</si>
  <si>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</si>
  <si>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</si>
  <si>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</si>
  <si>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</si>
  <si>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</si>
  <si>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</si>
  <si>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</si>
  <si>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</si>
  <si>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</si>
  <si>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</si>
  <si>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</si>
  <si>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</si>
  <si>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</si>
  <si>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</si>
  <si>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</si>
  <si>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</si>
  <si>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</si>
  <si>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</si>
  <si>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</si>
  <si>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</si>
  <si>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</si>
  <si>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</si>
  <si>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</si>
  <si>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</si>
  <si>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</si>
  <si>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</si>
  <si>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</si>
  <si>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</si>
  <si>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</si>
  <si>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</si>
  <si>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</si>
  <si>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</si>
  <si>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</si>
  <si>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</si>
  <si>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</si>
  <si>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</si>
  <si>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</si>
  <si>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</si>
  <si>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</si>
  <si>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</si>
  <si>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</si>
  <si>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</si>
  <si>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</si>
  <si>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</si>
  <si>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</si>
  <si>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</si>
  <si>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</si>
  <si>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</si>
  <si>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</si>
  <si>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</si>
  <si>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</si>
  <si>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</si>
  <si>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</si>
  <si>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</si>
  <si>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</si>
  <si>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</si>
  <si>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</si>
  <si>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</si>
  <si>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</si>
  <si>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</si>
  <si>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</si>
  <si>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</si>
  <si>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</si>
  <si>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</si>
  <si>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</si>
  <si>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</si>
  <si>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</si>
  <si>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</si>
  <si>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</si>
  <si>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</si>
  <si>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</si>
  <si>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</si>
  <si>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</si>
  <si>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</si>
  <si>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</si>
  <si>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</si>
  <si>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</si>
  <si>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</si>
  <si>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</si>
  <si>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</si>
  <si>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</si>
  <si>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</si>
  <si>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</si>
  <si>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</si>
  <si>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</si>
  <si>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</si>
  <si>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</si>
  <si>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</si>
  <si>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</si>
  <si>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</si>
  <si>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</si>
  <si>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</si>
  <si>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</si>
  <si>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</si>
  <si>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</si>
  <si>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</si>
  <si>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</si>
  <si>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</si>
  <si>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</si>
  <si>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</si>
  <si>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</si>
  <si>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</si>
  <si>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</si>
  <si>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</si>
  <si>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</si>
  <si>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</si>
  <si>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</si>
  <si>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</si>
  <si>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</si>
  <si>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</si>
  <si>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</si>
  <si>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</si>
  <si>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</si>
  <si>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</si>
  <si>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</si>
  <si>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</si>
  <si>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</si>
  <si>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</si>
  <si>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</si>
  <si>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</si>
  <si>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</si>
  <si>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</si>
  <si>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</si>
  <si>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</si>
  <si>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</si>
  <si>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</si>
  <si>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</si>
  <si>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</si>
  <si>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</si>
  <si>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</si>
  <si>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</si>
  <si>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</si>
  <si>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</si>
  <si>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</si>
  <si>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</si>
  <si>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</si>
  <si>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</si>
  <si>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</si>
  <si>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</si>
  <si>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</si>
  <si>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</si>
  <si>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</si>
  <si>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</si>
  <si>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</si>
  <si>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</si>
  <si>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</si>
  <si>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</si>
  <si>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</si>
  <si>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</si>
  <si>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</si>
  <si>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</si>
  <si>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</si>
  <si>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</si>
  <si>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</si>
  <si>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</si>
  <si>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</si>
  <si>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</si>
  <si>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</si>
  <si>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</si>
  <si>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</si>
  <si>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</si>
  <si>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</si>
  <si>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</si>
  <si>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</si>
  <si>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</si>
  <si>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</si>
  <si>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</si>
  <si>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</si>
  <si>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</si>
  <si>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</si>
  <si>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</si>
  <si>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</si>
  <si>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</si>
  <si>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</si>
  <si>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</si>
  <si>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</si>
  <si>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</si>
  <si>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</si>
  <si>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</si>
  <si>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</si>
  <si>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</si>
  <si>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</si>
  <si>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</si>
  <si>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</si>
  <si>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</si>
  <si>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</si>
  <si>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</si>
  <si>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</si>
  <si>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</si>
  <si>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</si>
  <si>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</si>
  <si>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</si>
  <si>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</si>
  <si>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</si>
  <si>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</si>
  <si>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</si>
  <si>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</si>
  <si>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</si>
  <si>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</si>
  <si>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</si>
  <si>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</si>
  <si>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</si>
  <si>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</si>
  <si>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</si>
  <si>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</si>
  <si>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</si>
  <si>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</si>
  <si>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</si>
  <si>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</si>
  <si>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</si>
  <si>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</si>
  <si>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</si>
  <si>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</si>
  <si>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</si>
  <si>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</si>
  <si>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</si>
  <si>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</si>
  <si>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</si>
  <si>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</si>
  <si>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</si>
  <si>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</si>
  <si>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</si>
  <si>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</si>
  <si>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</si>
  <si>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</si>
  <si>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</si>
  <si>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</si>
  <si>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</si>
  <si>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</si>
  <si>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</si>
  <si>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</si>
  <si>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</si>
  <si>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</si>
  <si>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</si>
  <si>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</si>
  <si>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</si>
  <si>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</si>
  <si>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</si>
  <si>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</si>
  <si>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</si>
  <si>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</si>
  <si>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</si>
  <si>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</si>
  <si>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</si>
  <si>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</si>
  <si>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</si>
  <si>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</si>
  <si>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</si>
  <si>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</si>
  <si>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</si>
  <si>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</si>
  <si>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</si>
  <si>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</si>
  <si>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</si>
  <si>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</si>
  <si>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</si>
  <si>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</si>
  <si>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</si>
  <si>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</si>
  <si>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</si>
  <si>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</si>
  <si>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</si>
  <si>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</si>
  <si>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</si>
  <si>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</si>
  <si>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</si>
  <si>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</si>
  <si>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</si>
  <si>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</si>
  <si>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</si>
  <si>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</si>
  <si>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</si>
  <si>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</si>
  <si>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</si>
  <si>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</si>
  <si>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</si>
  <si>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</si>
  <si>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</si>
  <si>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</si>
  <si>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</si>
  <si>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</si>
  <si>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</si>
  <si>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</si>
  <si>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</si>
  <si>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</si>
  <si>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</si>
  <si>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</si>
  <si>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</si>
  <si>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</si>
  <si>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</si>
  <si>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</si>
  <si>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</si>
  <si>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</si>
  <si>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</si>
  <si>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</si>
  <si>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</si>
  <si>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</si>
  <si>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</si>
  <si>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</si>
  <si>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</si>
  <si>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</si>
  <si>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</si>
  <si>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</si>
  <si>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</si>
  <si>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</si>
  <si>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</si>
  <si>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</si>
  <si>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</si>
  <si>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</si>
  <si>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</si>
  <si>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</si>
  <si>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</si>
  <si>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</si>
  <si>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</si>
  <si>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</si>
  <si>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</si>
  <si>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</si>
  <si>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</si>
  <si>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</si>
  <si>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</si>
  <si>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</si>
  <si>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</si>
  <si>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</si>
  <si>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</si>
  <si>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</si>
  <si>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</si>
  <si>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</si>
  <si>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</si>
  <si>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</si>
  <si>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</si>
  <si>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</si>
  <si>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</si>
  <si>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</si>
  <si>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TECNOLOGICA DE SAN MIGUEL ALLENDE</t>
  </si>
  <si>
    <t>Del 1 de Enero al 31 de Marzo de 2026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</si>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</sst>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0</xdr:rowOff>
    </xdr:from>
    <xdr:to>
      <xdr:col>1</xdr:col>
      <xdr:colOff>2438400</xdr:colOff>
      <xdr:row>52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714375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1143000</xdr:colOff>
      <xdr:row>48</xdr:row>
      <xdr:rowOff>0</xdr:rowOff>
    </xdr:from>
    <xdr:to>
      <xdr:col>4</xdr:col>
      <xdr:colOff>285750</xdr:colOff>
      <xdr:row>52</xdr:row>
      <xdr:rowOff>95250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124075" y="7143750"/>
          <a:ext cx="545782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216</xdr:row>
      <xdr:rowOff>0</xdr:rowOff>
    </xdr:from>
    <xdr:to>
      <xdr:col>1</xdr:col>
      <xdr:colOff>2752725</xdr:colOff>
      <xdr:row>220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3324225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1257300</xdr:colOff>
      <xdr:row>215</xdr:row>
      <xdr:rowOff>133350</xdr:rowOff>
    </xdr:from>
    <xdr:to>
      <xdr:col>4</xdr:col>
      <xdr:colOff>209550</xdr:colOff>
      <xdr:row>220</xdr:row>
      <xdr:rowOff>85725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924050" y="33232725"/>
          <a:ext cx="65817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177</xdr:row>
      <xdr:rowOff>0</xdr:rowOff>
    </xdr:from>
    <xdr:to>
      <xdr:col>1</xdr:col>
      <xdr:colOff>2752725</xdr:colOff>
      <xdr:row>181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25669875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3143250</xdr:colOff>
      <xdr:row>176</xdr:row>
      <xdr:rowOff>130969</xdr:rowOff>
    </xdr:from>
    <xdr:to>
      <xdr:col>5</xdr:col>
      <xdr:colOff>0</xdr:colOff>
      <xdr:row>181</xdr:row>
      <xdr:rowOff>83344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810000" y="25657969"/>
          <a:ext cx="5405438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1</xdr:col>
      <xdr:colOff>2752725</xdr:colOff>
      <xdr:row>36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495300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2695575</xdr:colOff>
      <xdr:row>31</xdr:row>
      <xdr:rowOff>133350</xdr:rowOff>
    </xdr:from>
    <xdr:to>
      <xdr:col>4</xdr:col>
      <xdr:colOff>1428750</xdr:colOff>
      <xdr:row>36</xdr:row>
      <xdr:rowOff>85725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3362325" y="4943475"/>
          <a:ext cx="458152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143</xdr:row>
      <xdr:rowOff>0</xdr:rowOff>
    </xdr:from>
    <xdr:to>
      <xdr:col>1</xdr:col>
      <xdr:colOff>2752725</xdr:colOff>
      <xdr:row>147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20812125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2228850</xdr:colOff>
      <xdr:row>143</xdr:row>
      <xdr:rowOff>0</xdr:rowOff>
    </xdr:from>
    <xdr:to>
      <xdr:col>4</xdr:col>
      <xdr:colOff>1133475</xdr:colOff>
      <xdr:row>147</xdr:row>
      <xdr:rowOff>95250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895600" y="20812125"/>
          <a:ext cx="52482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1</xdr:col>
      <xdr:colOff>3200400</xdr:colOff>
      <xdr:row>29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400050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1885950</xdr:colOff>
      <xdr:row>25</xdr:row>
      <xdr:rowOff>57150</xdr:rowOff>
    </xdr:from>
    <xdr:to>
      <xdr:col>5</xdr:col>
      <xdr:colOff>361950</xdr:colOff>
      <xdr:row>30</xdr:row>
      <xdr:rowOff>9525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2105025" y="4057650"/>
          <a:ext cx="5391150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44</xdr:row>
      <xdr:rowOff>0</xdr:rowOff>
    </xdr:from>
    <xdr:to>
      <xdr:col>1</xdr:col>
      <xdr:colOff>3171825</xdr:colOff>
      <xdr:row>48</xdr:row>
      <xdr:rowOff>104775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6705600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1714500</xdr:colOff>
      <xdr:row>44</xdr:row>
      <xdr:rowOff>9525</xdr:rowOff>
    </xdr:from>
    <xdr:to>
      <xdr:col>5</xdr:col>
      <xdr:colOff>190500</xdr:colOff>
      <xdr:row>48</xdr:row>
      <xdr:rowOff>104775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962150" y="6715125"/>
          <a:ext cx="5324475" cy="666750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60</xdr:row>
      <xdr:rowOff>0</xdr:rowOff>
    </xdr:from>
    <xdr:to>
      <xdr:col>1</xdr:col>
      <xdr:colOff>2747840</xdr:colOff>
      <xdr:row>64</xdr:row>
      <xdr:rowOff>90122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0" y="9085385"/>
          <a:ext cx="3419475" cy="6762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RECTORIA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DANIEL JIMENEZ RODRIGUEZ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6</xdr:col>
      <xdr:colOff>141165</xdr:colOff>
      <xdr:row>66</xdr:row>
      <xdr:rowOff>95251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238750" y="9378462"/>
          <a:ext cx="5734050" cy="681404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_______________________________________________________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ENCARGADO DE LA DIRECCIÓN DE ADMINISTRACION Y FINANZAS 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" sz="90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VICTOR</a:t>
          </a:r>
          <a:r>
            <a:rPr lang="es-ES" sz="900" baseline="0">
              <a:solidFill>
                <a:srgbClr val="000000"/>
              </a:solidFill>
              <a:effectLst>
                <a:outerShdw blurRad="38100" dist="19050" dir="2700000" algn="tl">
                  <a:schemeClr val="dk1">
                    <a:alpha val="40000"/>
                  </a:schemeClr>
                </a:outerShdw>
              </a:effectLst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MANUEL HERNÁNDEZ RAMOS</a:t>
          </a:r>
          <a:endParaRPr lang="es-MX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tabSelected="1" zoomScaleNormal="100" zoomScaleSheetLayoutView="100" workbookViewId="0">
      <pane ySplit="5" topLeftCell="A6" activePane="bottomLeft" state="frozen"/>
      <selection activeCell="A14" sqref="A14:B14"/>
      <selection pane="bottomLeft" activeCell="B60" sqref="B60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595</v>
      </c>
      <c r="B1" s="163"/>
      <c r="C1" s="104" t="s">
        <v>494</v>
      </c>
      <c r="D1" s="105">
        <v>2026</v>
      </c>
    </row>
    <row r="2" spans="1:4" ht="16.149999999999999" customHeight="1" x14ac:dyDescent="0.2">
      <c r="A2" s="164" t="s">
        <v>493</v>
      </c>
      <c r="B2" s="165"/>
      <c r="C2" s="10" t="s">
        <v>495</v>
      </c>
      <c r="D2" s="106" t="s">
        <v>500</v>
      </c>
    </row>
    <row r="3" spans="1:4" ht="16.149999999999999" customHeight="1" x14ac:dyDescent="0.2">
      <c r="A3" s="166" t="s">
        <v>596</v>
      </c>
      <c r="B3" s="167"/>
      <c r="C3" s="10" t="s">
        <v>496</v>
      </c>
      <c r="D3" s="107">
        <v>1</v>
      </c>
    </row>
    <row r="4" spans="1:4" ht="16.149999999999999" customHeight="1" x14ac:dyDescent="0.2">
      <c r="A4" s="168" t="s">
        <v>515</v>
      </c>
      <c r="B4" s="169"/>
      <c r="C4" s="169"/>
      <c r="D4" s="170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479</v>
      </c>
      <c r="B10" s="36" t="s">
        <v>550</v>
      </c>
    </row>
    <row r="11" spans="1:4" x14ac:dyDescent="0.2">
      <c r="A11" s="35" t="s">
        <v>480</v>
      </c>
      <c r="B11" s="36" t="s">
        <v>276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81</v>
      </c>
      <c r="B15" s="36" t="s">
        <v>488</v>
      </c>
    </row>
    <row r="16" spans="1:4" x14ac:dyDescent="0.2">
      <c r="A16" s="35" t="s">
        <v>7</v>
      </c>
      <c r="B16" s="36" t="s">
        <v>489</v>
      </c>
    </row>
    <row r="17" spans="1:2" x14ac:dyDescent="0.2">
      <c r="A17" s="35" t="s">
        <v>8</v>
      </c>
      <c r="B17" s="36" t="s">
        <v>80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490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113</v>
      </c>
    </row>
    <row r="25" spans="1:2" x14ac:dyDescent="0.2">
      <c r="A25" s="35" t="s">
        <v>21</v>
      </c>
      <c r="B25" s="36" t="s">
        <v>578</v>
      </c>
    </row>
    <row r="26" spans="1:2" x14ac:dyDescent="0.2">
      <c r="A26" s="35" t="s">
        <v>580</v>
      </c>
      <c r="B26" s="36" t="s">
        <v>581</v>
      </c>
    </row>
    <row r="27" spans="1:2" x14ac:dyDescent="0.2">
      <c r="A27" s="35" t="s">
        <v>579</v>
      </c>
      <c r="B27" s="36" t="s">
        <v>582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586</v>
      </c>
    </row>
    <row r="31" spans="1:2" x14ac:dyDescent="0.2">
      <c r="A31" s="35" t="s">
        <v>27</v>
      </c>
      <c r="B31" s="36" t="s">
        <v>587</v>
      </c>
    </row>
    <row r="32" spans="1:2" x14ac:dyDescent="0.2">
      <c r="A32" s="35" t="s">
        <v>38</v>
      </c>
      <c r="B32" s="36" t="s">
        <v>588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516</v>
      </c>
    </row>
    <row r="41" spans="1:2" x14ac:dyDescent="0.2">
      <c r="A41" s="4"/>
      <c r="B41" s="36" t="s">
        <v>548</v>
      </c>
    </row>
    <row r="42" spans="1:2" x14ac:dyDescent="0.2">
      <c r="A42" s="4"/>
      <c r="B42" s="36" t="s">
        <v>549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79" zoomScaleNormal="100" workbookViewId="0">
      <selection activeCell="B229" sqref="B229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24.28515625" style="14" bestFit="1" customWidth="1"/>
    <col min="6" max="16384" width="9.140625" style="14"/>
  </cols>
  <sheetData>
    <row r="1" spans="1:5" s="19" customFormat="1" ht="18.95" customHeight="1" x14ac:dyDescent="0.25">
      <c r="A1" s="165" t="s">
        <v>595</v>
      </c>
      <c r="B1" s="165"/>
      <c r="C1" s="165"/>
      <c r="D1" s="10" t="s">
        <v>497</v>
      </c>
      <c r="E1" s="18">
        <v>2026</v>
      </c>
    </row>
    <row r="2" spans="1:5" s="11" customFormat="1" ht="18.95" customHeight="1" x14ac:dyDescent="0.25">
      <c r="A2" s="165" t="s">
        <v>502</v>
      </c>
      <c r="B2" s="165"/>
      <c r="C2" s="165"/>
      <c r="D2" s="10" t="s">
        <v>498</v>
      </c>
      <c r="E2" s="18" t="s">
        <v>500</v>
      </c>
    </row>
    <row r="3" spans="1:5" s="11" customFormat="1" ht="18.95" customHeight="1" x14ac:dyDescent="0.25">
      <c r="A3" s="165" t="s">
        <v>596</v>
      </c>
      <c r="B3" s="165"/>
      <c r="C3" s="165"/>
      <c r="D3" s="10" t="s">
        <v>499</v>
      </c>
      <c r="E3" s="18">
        <v>1</v>
      </c>
    </row>
    <row r="4" spans="1:5" s="11" customFormat="1" ht="18.95" customHeight="1" x14ac:dyDescent="0.25">
      <c r="A4" s="165" t="s">
        <v>515</v>
      </c>
      <c r="B4" s="165"/>
      <c r="C4" s="165"/>
      <c r="D4" s="10"/>
      <c r="E4" s="18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7" t="s">
        <v>552</v>
      </c>
      <c r="B7" s="37"/>
      <c r="C7" s="37"/>
      <c r="D7" s="37"/>
      <c r="E7" s="37"/>
    </row>
    <row r="8" spans="1:5" x14ac:dyDescent="0.2">
      <c r="A8" s="38" t="s">
        <v>85</v>
      </c>
      <c r="B8" s="38" t="s">
        <v>82</v>
      </c>
      <c r="C8" s="38" t="s">
        <v>83</v>
      </c>
      <c r="D8" s="139" t="s">
        <v>275</v>
      </c>
      <c r="E8" s="140" t="s">
        <v>590</v>
      </c>
    </row>
    <row r="9" spans="1:5" x14ac:dyDescent="0.2">
      <c r="A9" s="109">
        <v>4000</v>
      </c>
      <c r="B9" s="108" t="s">
        <v>550</v>
      </c>
      <c r="C9" s="141">
        <f>SUM(C10+C57+C69)</f>
        <v>19676198.359999996</v>
      </c>
      <c r="D9" s="78"/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222</v>
      </c>
      <c r="C10" s="141">
        <f>SUM(C11+C21+C27+C30+C36+C39+C48)</f>
        <v>2043191.47</v>
      </c>
      <c r="D10" s="78"/>
      <c r="E10" s="39"/>
    </row>
    <row r="11" spans="1:5" x14ac:dyDescent="0.2">
      <c r="A11" s="109">
        <v>4110</v>
      </c>
      <c r="B11" s="108" t="s">
        <v>223</v>
      </c>
      <c r="C11" s="141">
        <f>SUM(C12:C20)</f>
        <v>0</v>
      </c>
      <c r="D11" s="78"/>
      <c r="E11" s="39"/>
    </row>
    <row r="12" spans="1:5" x14ac:dyDescent="0.2">
      <c r="A12" s="40">
        <v>4111</v>
      </c>
      <c r="B12" s="41" t="s">
        <v>224</v>
      </c>
      <c r="C12" s="142">
        <v>0</v>
      </c>
      <c r="D12" s="78"/>
      <c r="E12" s="39"/>
    </row>
    <row r="13" spans="1:5" x14ac:dyDescent="0.2">
      <c r="A13" s="40">
        <v>4112</v>
      </c>
      <c r="B13" s="41" t="s">
        <v>225</v>
      </c>
      <c r="C13" s="142">
        <v>0</v>
      </c>
      <c r="D13" s="78"/>
      <c r="E13" s="39"/>
    </row>
    <row r="14" spans="1:5" x14ac:dyDescent="0.2">
      <c r="A14" s="40">
        <v>4113</v>
      </c>
      <c r="B14" s="41" t="s">
        <v>226</v>
      </c>
      <c r="C14" s="142">
        <v>0</v>
      </c>
      <c r="D14" s="78"/>
      <c r="E14" s="39"/>
    </row>
    <row r="15" spans="1:5" x14ac:dyDescent="0.2">
      <c r="A15" s="40">
        <v>4114</v>
      </c>
      <c r="B15" s="41" t="s">
        <v>227</v>
      </c>
      <c r="C15" s="142">
        <v>0</v>
      </c>
      <c r="D15" s="78"/>
      <c r="E15" s="39"/>
    </row>
    <row r="16" spans="1:5" x14ac:dyDescent="0.2">
      <c r="A16" s="40">
        <v>4115</v>
      </c>
      <c r="B16" s="41" t="s">
        <v>228</v>
      </c>
      <c r="C16" s="142">
        <v>0</v>
      </c>
      <c r="D16" s="78"/>
      <c r="E16" s="39"/>
    </row>
    <row r="17" spans="1:5" x14ac:dyDescent="0.2">
      <c r="A17" s="40">
        <v>4116</v>
      </c>
      <c r="B17" s="41" t="s">
        <v>229</v>
      </c>
      <c r="C17" s="142">
        <v>0</v>
      </c>
      <c r="D17" s="78"/>
      <c r="E17" s="39"/>
    </row>
    <row r="18" spans="1:5" x14ac:dyDescent="0.2">
      <c r="A18" s="40">
        <v>4117</v>
      </c>
      <c r="B18" s="41" t="s">
        <v>230</v>
      </c>
      <c r="C18" s="142">
        <v>0</v>
      </c>
      <c r="D18" s="78"/>
      <c r="E18" s="39"/>
    </row>
    <row r="19" spans="1:5" ht="22.5" x14ac:dyDescent="0.2">
      <c r="A19" s="40">
        <v>4118</v>
      </c>
      <c r="B19" s="42" t="s">
        <v>408</v>
      </c>
      <c r="C19" s="142">
        <v>0</v>
      </c>
      <c r="D19" s="78"/>
      <c r="E19" s="39"/>
    </row>
    <row r="20" spans="1:5" x14ac:dyDescent="0.2">
      <c r="A20" s="40">
        <v>4119</v>
      </c>
      <c r="B20" s="41" t="s">
        <v>231</v>
      </c>
      <c r="C20" s="142">
        <v>0</v>
      </c>
      <c r="D20" s="78"/>
      <c r="E20" s="39"/>
    </row>
    <row r="21" spans="1:5" x14ac:dyDescent="0.2">
      <c r="A21" s="109">
        <v>4120</v>
      </c>
      <c r="B21" s="108" t="s">
        <v>232</v>
      </c>
      <c r="C21" s="141">
        <f>SUM(C22:C26)</f>
        <v>0</v>
      </c>
      <c r="D21" s="78"/>
      <c r="E21" s="39"/>
    </row>
    <row r="22" spans="1:5" x14ac:dyDescent="0.2">
      <c r="A22" s="40">
        <v>4121</v>
      </c>
      <c r="B22" s="41" t="s">
        <v>233</v>
      </c>
      <c r="C22" s="142">
        <v>0</v>
      </c>
      <c r="D22" s="78"/>
      <c r="E22" s="39"/>
    </row>
    <row r="23" spans="1:5" x14ac:dyDescent="0.2">
      <c r="A23" s="40">
        <v>4122</v>
      </c>
      <c r="B23" s="41" t="s">
        <v>409</v>
      </c>
      <c r="C23" s="142">
        <v>0</v>
      </c>
      <c r="D23" s="78"/>
      <c r="E23" s="39"/>
    </row>
    <row r="24" spans="1:5" x14ac:dyDescent="0.2">
      <c r="A24" s="40">
        <v>4123</v>
      </c>
      <c r="B24" s="41" t="s">
        <v>234</v>
      </c>
      <c r="C24" s="142">
        <v>0</v>
      </c>
      <c r="D24" s="78"/>
      <c r="E24" s="39"/>
    </row>
    <row r="25" spans="1:5" x14ac:dyDescent="0.2">
      <c r="A25" s="40">
        <v>4124</v>
      </c>
      <c r="B25" s="41" t="s">
        <v>235</v>
      </c>
      <c r="C25" s="142">
        <v>0</v>
      </c>
      <c r="D25" s="78"/>
      <c r="E25" s="39"/>
    </row>
    <row r="26" spans="1:5" x14ac:dyDescent="0.2">
      <c r="A26" s="40">
        <v>4129</v>
      </c>
      <c r="B26" s="41" t="s">
        <v>236</v>
      </c>
      <c r="C26" s="142">
        <v>0</v>
      </c>
      <c r="D26" s="78"/>
      <c r="E26" s="39"/>
    </row>
    <row r="27" spans="1:5" x14ac:dyDescent="0.2">
      <c r="A27" s="109">
        <v>4130</v>
      </c>
      <c r="B27" s="108" t="s">
        <v>237</v>
      </c>
      <c r="C27" s="141">
        <f>SUM(C28:C29)</f>
        <v>0</v>
      </c>
      <c r="D27" s="78"/>
      <c r="E27" s="39"/>
    </row>
    <row r="28" spans="1:5" x14ac:dyDescent="0.2">
      <c r="A28" s="40">
        <v>4131</v>
      </c>
      <c r="B28" s="41" t="s">
        <v>238</v>
      </c>
      <c r="C28" s="142">
        <v>0</v>
      </c>
      <c r="D28" s="78"/>
      <c r="E28" s="39"/>
    </row>
    <row r="29" spans="1:5" ht="22.5" x14ac:dyDescent="0.2">
      <c r="A29" s="40">
        <v>4132</v>
      </c>
      <c r="B29" s="42" t="s">
        <v>410</v>
      </c>
      <c r="C29" s="142">
        <v>0</v>
      </c>
      <c r="D29" s="78"/>
      <c r="E29" s="39"/>
    </row>
    <row r="30" spans="1:5" x14ac:dyDescent="0.2">
      <c r="A30" s="109">
        <v>4140</v>
      </c>
      <c r="B30" s="108" t="s">
        <v>239</v>
      </c>
      <c r="C30" s="141">
        <f>SUM(C31:C35)</f>
        <v>0</v>
      </c>
      <c r="D30" s="78"/>
      <c r="E30" s="39"/>
    </row>
    <row r="31" spans="1:5" x14ac:dyDescent="0.2">
      <c r="A31" s="40">
        <v>4141</v>
      </c>
      <c r="B31" s="41" t="s">
        <v>240</v>
      </c>
      <c r="C31" s="142">
        <v>0</v>
      </c>
      <c r="D31" s="78"/>
      <c r="E31" s="39"/>
    </row>
    <row r="32" spans="1:5" x14ac:dyDescent="0.2">
      <c r="A32" s="40">
        <v>4143</v>
      </c>
      <c r="B32" s="41" t="s">
        <v>241</v>
      </c>
      <c r="C32" s="142">
        <v>0</v>
      </c>
      <c r="D32" s="78"/>
      <c r="E32" s="39"/>
    </row>
    <row r="33" spans="1:5" x14ac:dyDescent="0.2">
      <c r="A33" s="40">
        <v>4144</v>
      </c>
      <c r="B33" s="41" t="s">
        <v>242</v>
      </c>
      <c r="C33" s="142">
        <v>0</v>
      </c>
      <c r="D33" s="78"/>
      <c r="E33" s="39"/>
    </row>
    <row r="34" spans="1:5" ht="22.5" x14ac:dyDescent="0.2">
      <c r="A34" s="40">
        <v>4145</v>
      </c>
      <c r="B34" s="42" t="s">
        <v>411</v>
      </c>
      <c r="C34" s="142">
        <v>0</v>
      </c>
      <c r="D34" s="78"/>
      <c r="E34" s="39"/>
    </row>
    <row r="35" spans="1:5" x14ac:dyDescent="0.2">
      <c r="A35" s="40">
        <v>4149</v>
      </c>
      <c r="B35" s="41" t="s">
        <v>243</v>
      </c>
      <c r="C35" s="142">
        <v>0</v>
      </c>
      <c r="D35" s="78"/>
      <c r="E35" s="39"/>
    </row>
    <row r="36" spans="1:5" x14ac:dyDescent="0.2">
      <c r="A36" s="109">
        <v>4150</v>
      </c>
      <c r="B36" s="108" t="s">
        <v>412</v>
      </c>
      <c r="C36" s="141">
        <f>SUM(C37:C38)</f>
        <v>0</v>
      </c>
      <c r="D36" s="78"/>
      <c r="E36" s="39"/>
    </row>
    <row r="37" spans="1:5" x14ac:dyDescent="0.2">
      <c r="A37" s="40">
        <v>4151</v>
      </c>
      <c r="B37" s="41" t="s">
        <v>412</v>
      </c>
      <c r="C37" s="142">
        <v>0</v>
      </c>
      <c r="D37" s="78"/>
      <c r="E37" s="39"/>
    </row>
    <row r="38" spans="1:5" ht="22.5" x14ac:dyDescent="0.2">
      <c r="A38" s="40">
        <v>4154</v>
      </c>
      <c r="B38" s="42" t="s">
        <v>413</v>
      </c>
      <c r="C38" s="142">
        <v>0</v>
      </c>
      <c r="D38" s="78"/>
      <c r="E38" s="39"/>
    </row>
    <row r="39" spans="1:5" x14ac:dyDescent="0.2">
      <c r="A39" s="109">
        <v>4160</v>
      </c>
      <c r="B39" s="108" t="s">
        <v>414</v>
      </c>
      <c r="C39" s="141">
        <f>SUM(C40:C47)</f>
        <v>0</v>
      </c>
      <c r="D39" s="78"/>
      <c r="E39" s="39"/>
    </row>
    <row r="40" spans="1:5" x14ac:dyDescent="0.2">
      <c r="A40" s="40">
        <v>4161</v>
      </c>
      <c r="B40" s="41" t="s">
        <v>244</v>
      </c>
      <c r="C40" s="142">
        <v>0</v>
      </c>
      <c r="D40" s="78"/>
      <c r="E40" s="39"/>
    </row>
    <row r="41" spans="1:5" x14ac:dyDescent="0.2">
      <c r="A41" s="40">
        <v>4162</v>
      </c>
      <c r="B41" s="41" t="s">
        <v>245</v>
      </c>
      <c r="C41" s="142">
        <v>0</v>
      </c>
      <c r="D41" s="78"/>
      <c r="E41" s="39"/>
    </row>
    <row r="42" spans="1:5" x14ac:dyDescent="0.2">
      <c r="A42" s="40">
        <v>4163</v>
      </c>
      <c r="B42" s="41" t="s">
        <v>246</v>
      </c>
      <c r="C42" s="142">
        <v>0</v>
      </c>
      <c r="D42" s="78"/>
      <c r="E42" s="39"/>
    </row>
    <row r="43" spans="1:5" x14ac:dyDescent="0.2">
      <c r="A43" s="40">
        <v>4164</v>
      </c>
      <c r="B43" s="41" t="s">
        <v>247</v>
      </c>
      <c r="C43" s="142">
        <v>0</v>
      </c>
      <c r="D43" s="78"/>
      <c r="E43" s="39"/>
    </row>
    <row r="44" spans="1:5" x14ac:dyDescent="0.2">
      <c r="A44" s="40">
        <v>4165</v>
      </c>
      <c r="B44" s="41" t="s">
        <v>248</v>
      </c>
      <c r="C44" s="142">
        <v>0</v>
      </c>
      <c r="D44" s="78"/>
      <c r="E44" s="39"/>
    </row>
    <row r="45" spans="1:5" ht="22.5" x14ac:dyDescent="0.2">
      <c r="A45" s="40">
        <v>4166</v>
      </c>
      <c r="B45" s="42" t="s">
        <v>415</v>
      </c>
      <c r="C45" s="142">
        <v>0</v>
      </c>
      <c r="D45" s="78"/>
      <c r="E45" s="39"/>
    </row>
    <row r="46" spans="1:5" x14ac:dyDescent="0.2">
      <c r="A46" s="40">
        <v>4168</v>
      </c>
      <c r="B46" s="41" t="s">
        <v>249</v>
      </c>
      <c r="C46" s="142">
        <v>0</v>
      </c>
      <c r="D46" s="78"/>
      <c r="E46" s="39"/>
    </row>
    <row r="47" spans="1:5" x14ac:dyDescent="0.2">
      <c r="A47" s="40">
        <v>4169</v>
      </c>
      <c r="B47" s="41" t="s">
        <v>250</v>
      </c>
      <c r="C47" s="142">
        <v>0</v>
      </c>
      <c r="D47" s="78"/>
      <c r="E47" s="39"/>
    </row>
    <row r="48" spans="1:5" x14ac:dyDescent="0.2">
      <c r="A48" s="109">
        <v>4170</v>
      </c>
      <c r="B48" s="108" t="s">
        <v>492</v>
      </c>
      <c r="C48" s="141">
        <f>SUM(C49:C56)</f>
        <v>2043191.47</v>
      </c>
      <c r="D48" s="78"/>
      <c r="E48" s="39"/>
    </row>
    <row r="49" spans="1:5" x14ac:dyDescent="0.2">
      <c r="A49" s="40">
        <v>4171</v>
      </c>
      <c r="B49" s="41" t="s">
        <v>416</v>
      </c>
      <c r="C49" s="142">
        <v>0</v>
      </c>
      <c r="D49" s="78"/>
      <c r="E49" s="39"/>
    </row>
    <row r="50" spans="1:5" x14ac:dyDescent="0.2">
      <c r="A50" s="40">
        <v>4172</v>
      </c>
      <c r="B50" s="41" t="s">
        <v>417</v>
      </c>
      <c r="C50" s="142">
        <v>0</v>
      </c>
      <c r="D50" s="78"/>
      <c r="E50" s="39"/>
    </row>
    <row r="51" spans="1:5" ht="22.5" x14ac:dyDescent="0.2">
      <c r="A51" s="40">
        <v>4173</v>
      </c>
      <c r="B51" s="42" t="s">
        <v>418</v>
      </c>
      <c r="C51" s="142">
        <v>2043191.47</v>
      </c>
      <c r="D51" s="78"/>
      <c r="E51" s="39"/>
    </row>
    <row r="52" spans="1:5" ht="22.5" x14ac:dyDescent="0.2">
      <c r="A52" s="40">
        <v>4174</v>
      </c>
      <c r="B52" s="42" t="s">
        <v>419</v>
      </c>
      <c r="C52" s="142">
        <v>0</v>
      </c>
      <c r="D52" s="78"/>
      <c r="E52" s="39"/>
    </row>
    <row r="53" spans="1:5" ht="22.5" x14ac:dyDescent="0.2">
      <c r="A53" s="40">
        <v>4175</v>
      </c>
      <c r="B53" s="42" t="s">
        <v>420</v>
      </c>
      <c r="C53" s="142">
        <v>0</v>
      </c>
      <c r="D53" s="78"/>
      <c r="E53" s="39"/>
    </row>
    <row r="54" spans="1:5" ht="22.5" x14ac:dyDescent="0.2">
      <c r="A54" s="40">
        <v>4176</v>
      </c>
      <c r="B54" s="42" t="s">
        <v>421</v>
      </c>
      <c r="C54" s="142">
        <v>0</v>
      </c>
      <c r="D54" s="78"/>
      <c r="E54" s="39"/>
    </row>
    <row r="55" spans="1:5" ht="22.5" x14ac:dyDescent="0.2">
      <c r="A55" s="40">
        <v>4177</v>
      </c>
      <c r="B55" s="42" t="s">
        <v>422</v>
      </c>
      <c r="C55" s="142">
        <v>0</v>
      </c>
      <c r="D55" s="78"/>
      <c r="E55" s="39"/>
    </row>
    <row r="56" spans="1:5" ht="22.5" x14ac:dyDescent="0.2">
      <c r="A56" s="40">
        <v>4178</v>
      </c>
      <c r="B56" s="42" t="s">
        <v>423</v>
      </c>
      <c r="C56" s="142">
        <v>0</v>
      </c>
      <c r="D56" s="78"/>
      <c r="E56" s="39"/>
    </row>
    <row r="57" spans="1:5" ht="33.75" x14ac:dyDescent="0.2">
      <c r="A57" s="109">
        <v>4200</v>
      </c>
      <c r="B57" s="110" t="s">
        <v>424</v>
      </c>
      <c r="C57" s="141">
        <f>+C58+C64</f>
        <v>17287336.869999997</v>
      </c>
      <c r="D57" s="78"/>
      <c r="E57" s="39"/>
    </row>
    <row r="58" spans="1:5" ht="22.5" x14ac:dyDescent="0.2">
      <c r="A58" s="109">
        <v>4210</v>
      </c>
      <c r="B58" s="110" t="s">
        <v>425</v>
      </c>
      <c r="C58" s="141">
        <f>SUM(C59:C63)</f>
        <v>8154909</v>
      </c>
      <c r="D58" s="78"/>
      <c r="E58" s="39"/>
    </row>
    <row r="59" spans="1:5" x14ac:dyDescent="0.2">
      <c r="A59" s="40">
        <v>4211</v>
      </c>
      <c r="B59" s="41" t="s">
        <v>251</v>
      </c>
      <c r="C59" s="142">
        <v>0</v>
      </c>
      <c r="D59" s="78"/>
      <c r="E59" s="39"/>
    </row>
    <row r="60" spans="1:5" x14ac:dyDescent="0.2">
      <c r="A60" s="40">
        <v>4212</v>
      </c>
      <c r="B60" s="41" t="s">
        <v>252</v>
      </c>
      <c r="C60" s="142">
        <v>0</v>
      </c>
      <c r="D60" s="78"/>
      <c r="E60" s="39"/>
    </row>
    <row r="61" spans="1:5" x14ac:dyDescent="0.2">
      <c r="A61" s="40">
        <v>4213</v>
      </c>
      <c r="B61" s="41" t="s">
        <v>253</v>
      </c>
      <c r="C61" s="142">
        <v>8154909</v>
      </c>
      <c r="D61" s="78"/>
      <c r="E61" s="39"/>
    </row>
    <row r="62" spans="1:5" x14ac:dyDescent="0.2">
      <c r="A62" s="40">
        <v>4214</v>
      </c>
      <c r="B62" s="41" t="s">
        <v>426</v>
      </c>
      <c r="C62" s="142">
        <v>0</v>
      </c>
      <c r="D62" s="78"/>
      <c r="E62" s="39"/>
    </row>
    <row r="63" spans="1:5" x14ac:dyDescent="0.2">
      <c r="A63" s="40">
        <v>4215</v>
      </c>
      <c r="B63" s="41" t="s">
        <v>427</v>
      </c>
      <c r="C63" s="142">
        <v>0</v>
      </c>
      <c r="D63" s="78"/>
      <c r="E63" s="39"/>
    </row>
    <row r="64" spans="1:5" x14ac:dyDescent="0.2">
      <c r="A64" s="109">
        <v>4220</v>
      </c>
      <c r="B64" s="108" t="s">
        <v>254</v>
      </c>
      <c r="C64" s="141">
        <f>SUM(C65:C68)</f>
        <v>9132427.8699999992</v>
      </c>
      <c r="D64" s="78"/>
      <c r="E64" s="39"/>
    </row>
    <row r="65" spans="1:5" x14ac:dyDescent="0.2">
      <c r="A65" s="40">
        <v>4221</v>
      </c>
      <c r="B65" s="41" t="s">
        <v>255</v>
      </c>
      <c r="C65" s="142">
        <v>9132427.8699999992</v>
      </c>
      <c r="D65" s="78"/>
      <c r="E65" s="39"/>
    </row>
    <row r="66" spans="1:5" x14ac:dyDescent="0.2">
      <c r="A66" s="40">
        <v>4223</v>
      </c>
      <c r="B66" s="41" t="s">
        <v>256</v>
      </c>
      <c r="C66" s="142">
        <v>0</v>
      </c>
      <c r="D66" s="78"/>
      <c r="E66" s="39"/>
    </row>
    <row r="67" spans="1:5" x14ac:dyDescent="0.2">
      <c r="A67" s="40">
        <v>4225</v>
      </c>
      <c r="B67" s="41" t="s">
        <v>258</v>
      </c>
      <c r="C67" s="142">
        <v>0</v>
      </c>
      <c r="D67" s="78"/>
      <c r="E67" s="39"/>
    </row>
    <row r="68" spans="1:5" x14ac:dyDescent="0.2">
      <c r="A68" s="40">
        <v>4227</v>
      </c>
      <c r="B68" s="41" t="s">
        <v>428</v>
      </c>
      <c r="C68" s="142">
        <v>0</v>
      </c>
      <c r="D68" s="78"/>
      <c r="E68" s="39"/>
    </row>
    <row r="69" spans="1:5" x14ac:dyDescent="0.2">
      <c r="A69" s="111">
        <v>4300</v>
      </c>
      <c r="B69" s="108" t="s">
        <v>259</v>
      </c>
      <c r="C69" s="141">
        <f>C70+C73+C79+C81+C83</f>
        <v>345670.02</v>
      </c>
      <c r="D69" s="41"/>
      <c r="E69" s="41"/>
    </row>
    <row r="70" spans="1:5" x14ac:dyDescent="0.2">
      <c r="A70" s="111">
        <v>4310</v>
      </c>
      <c r="B70" s="108" t="s">
        <v>260</v>
      </c>
      <c r="C70" s="141">
        <f>SUM(C71:C72)</f>
        <v>0</v>
      </c>
      <c r="D70" s="41"/>
      <c r="E70" s="41"/>
    </row>
    <row r="71" spans="1:5" x14ac:dyDescent="0.2">
      <c r="A71" s="43">
        <v>4311</v>
      </c>
      <c r="B71" s="41" t="s">
        <v>429</v>
      </c>
      <c r="C71" s="142">
        <v>0</v>
      </c>
      <c r="D71" s="41"/>
      <c r="E71" s="41"/>
    </row>
    <row r="72" spans="1:5" x14ac:dyDescent="0.2">
      <c r="A72" s="43">
        <v>4319</v>
      </c>
      <c r="B72" s="41" t="s">
        <v>261</v>
      </c>
      <c r="C72" s="142">
        <v>0</v>
      </c>
      <c r="D72" s="41"/>
      <c r="E72" s="41"/>
    </row>
    <row r="73" spans="1:5" x14ac:dyDescent="0.2">
      <c r="A73" s="111">
        <v>4320</v>
      </c>
      <c r="B73" s="108" t="s">
        <v>262</v>
      </c>
      <c r="C73" s="141">
        <f>SUM(C74:C78)</f>
        <v>0</v>
      </c>
      <c r="D73" s="41"/>
      <c r="E73" s="41"/>
    </row>
    <row r="74" spans="1:5" x14ac:dyDescent="0.2">
      <c r="A74" s="43">
        <v>4321</v>
      </c>
      <c r="B74" s="41" t="s">
        <v>263</v>
      </c>
      <c r="C74" s="142">
        <v>0</v>
      </c>
      <c r="D74" s="41"/>
      <c r="E74" s="41"/>
    </row>
    <row r="75" spans="1:5" x14ac:dyDescent="0.2">
      <c r="A75" s="43">
        <v>4322</v>
      </c>
      <c r="B75" s="41" t="s">
        <v>264</v>
      </c>
      <c r="C75" s="142">
        <v>0</v>
      </c>
      <c r="D75" s="41"/>
      <c r="E75" s="41"/>
    </row>
    <row r="76" spans="1:5" x14ac:dyDescent="0.2">
      <c r="A76" s="43">
        <v>4323</v>
      </c>
      <c r="B76" s="41" t="s">
        <v>265</v>
      </c>
      <c r="C76" s="142">
        <v>0</v>
      </c>
      <c r="D76" s="41"/>
      <c r="E76" s="41"/>
    </row>
    <row r="77" spans="1:5" x14ac:dyDescent="0.2">
      <c r="A77" s="43">
        <v>4324</v>
      </c>
      <c r="B77" s="41" t="s">
        <v>266</v>
      </c>
      <c r="C77" s="142">
        <v>0</v>
      </c>
      <c r="D77" s="41"/>
      <c r="E77" s="41"/>
    </row>
    <row r="78" spans="1:5" x14ac:dyDescent="0.2">
      <c r="A78" s="43">
        <v>4325</v>
      </c>
      <c r="B78" s="41" t="s">
        <v>267</v>
      </c>
      <c r="C78" s="142">
        <v>0</v>
      </c>
      <c r="D78" s="41"/>
      <c r="E78" s="41"/>
    </row>
    <row r="79" spans="1:5" x14ac:dyDescent="0.2">
      <c r="A79" s="111">
        <v>4330</v>
      </c>
      <c r="B79" s="108" t="s">
        <v>268</v>
      </c>
      <c r="C79" s="141">
        <f>SUM(C80)</f>
        <v>0</v>
      </c>
      <c r="D79" s="41"/>
      <c r="E79" s="41"/>
    </row>
    <row r="80" spans="1:5" x14ac:dyDescent="0.2">
      <c r="A80" s="43">
        <v>4331</v>
      </c>
      <c r="B80" s="41" t="s">
        <v>268</v>
      </c>
      <c r="C80" s="142">
        <v>0</v>
      </c>
      <c r="D80" s="41"/>
      <c r="E80" s="41"/>
    </row>
    <row r="81" spans="1:5" x14ac:dyDescent="0.2">
      <c r="A81" s="111">
        <v>4340</v>
      </c>
      <c r="B81" s="108" t="s">
        <v>269</v>
      </c>
      <c r="C81" s="141">
        <f>SUM(C82)</f>
        <v>0</v>
      </c>
      <c r="D81" s="41"/>
      <c r="E81" s="41"/>
    </row>
    <row r="82" spans="1:5" x14ac:dyDescent="0.2">
      <c r="A82" s="43">
        <v>4341</v>
      </c>
      <c r="B82" s="41" t="s">
        <v>269</v>
      </c>
      <c r="C82" s="142">
        <v>0</v>
      </c>
      <c r="D82" s="41"/>
      <c r="E82" s="41"/>
    </row>
    <row r="83" spans="1:5" x14ac:dyDescent="0.2">
      <c r="A83" s="111">
        <v>4390</v>
      </c>
      <c r="B83" s="108" t="s">
        <v>270</v>
      </c>
      <c r="C83" s="141">
        <f>SUM(C84:C90)</f>
        <v>345670.02</v>
      </c>
      <c r="D83" s="41"/>
      <c r="E83" s="41"/>
    </row>
    <row r="84" spans="1:5" x14ac:dyDescent="0.2">
      <c r="A84" s="43">
        <v>4392</v>
      </c>
      <c r="B84" s="41" t="s">
        <v>271</v>
      </c>
      <c r="C84" s="142">
        <v>0</v>
      </c>
      <c r="D84" s="41"/>
      <c r="E84" s="41"/>
    </row>
    <row r="85" spans="1:5" x14ac:dyDescent="0.2">
      <c r="A85" s="43">
        <v>4393</v>
      </c>
      <c r="B85" s="41" t="s">
        <v>430</v>
      </c>
      <c r="C85" s="142">
        <v>0</v>
      </c>
      <c r="D85" s="41"/>
      <c r="E85" s="41"/>
    </row>
    <row r="86" spans="1:5" x14ac:dyDescent="0.2">
      <c r="A86" s="43">
        <v>4394</v>
      </c>
      <c r="B86" s="41" t="s">
        <v>272</v>
      </c>
      <c r="C86" s="142">
        <v>0</v>
      </c>
      <c r="D86" s="41"/>
      <c r="E86" s="41"/>
    </row>
    <row r="87" spans="1:5" x14ac:dyDescent="0.2">
      <c r="A87" s="43">
        <v>4395</v>
      </c>
      <c r="B87" s="41" t="s">
        <v>273</v>
      </c>
      <c r="C87" s="142">
        <v>0</v>
      </c>
      <c r="D87" s="41"/>
      <c r="E87" s="41"/>
    </row>
    <row r="88" spans="1:5" x14ac:dyDescent="0.2">
      <c r="A88" s="43">
        <v>4396</v>
      </c>
      <c r="B88" s="41" t="s">
        <v>274</v>
      </c>
      <c r="C88" s="142">
        <v>0</v>
      </c>
      <c r="D88" s="41"/>
      <c r="E88" s="41"/>
    </row>
    <row r="89" spans="1:5" x14ac:dyDescent="0.2">
      <c r="A89" s="43">
        <v>4397</v>
      </c>
      <c r="B89" s="41" t="s">
        <v>431</v>
      </c>
      <c r="C89" s="142">
        <v>0</v>
      </c>
      <c r="D89" s="41"/>
      <c r="E89" s="41"/>
    </row>
    <row r="90" spans="1:5" x14ac:dyDescent="0.2">
      <c r="A90" s="43">
        <v>4399</v>
      </c>
      <c r="B90" s="41" t="s">
        <v>270</v>
      </c>
      <c r="C90" s="142">
        <v>345670.02</v>
      </c>
      <c r="D90" s="41"/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551</v>
      </c>
      <c r="B92" s="37"/>
      <c r="C92" s="37"/>
      <c r="D92" s="37"/>
      <c r="E92" s="37"/>
    </row>
    <row r="93" spans="1:5" x14ac:dyDescent="0.2">
      <c r="A93" s="38" t="s">
        <v>85</v>
      </c>
      <c r="B93" s="38" t="s">
        <v>82</v>
      </c>
      <c r="C93" s="38" t="s">
        <v>83</v>
      </c>
      <c r="D93" s="38" t="s">
        <v>275</v>
      </c>
      <c r="E93" s="38" t="s">
        <v>590</v>
      </c>
    </row>
    <row r="94" spans="1:5" x14ac:dyDescent="0.2">
      <c r="A94" s="111">
        <v>5000</v>
      </c>
      <c r="B94" s="108" t="s">
        <v>276</v>
      </c>
      <c r="C94" s="141">
        <f>C95+C123+C156+C166+C181+C210</f>
        <v>12824970.209999999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277</v>
      </c>
      <c r="C95" s="141">
        <f>C96+C103+C113</f>
        <v>12131288.319999998</v>
      </c>
      <c r="D95" s="112">
        <f>C95/$C$94</f>
        <v>0.94591161783291189</v>
      </c>
      <c r="E95" s="41"/>
    </row>
    <row r="96" spans="1:5" x14ac:dyDescent="0.2">
      <c r="A96" s="111">
        <v>5110</v>
      </c>
      <c r="B96" s="108" t="s">
        <v>278</v>
      </c>
      <c r="C96" s="141">
        <f>SUM(C97:C102)</f>
        <v>8324311.3199999994</v>
      </c>
      <c r="D96" s="112">
        <f t="shared" ref="D96:D159" si="0">C96/$C$94</f>
        <v>0.64907061643771258</v>
      </c>
      <c r="E96" s="41"/>
    </row>
    <row r="97" spans="1:5" x14ac:dyDescent="0.2">
      <c r="A97" s="43">
        <v>5111</v>
      </c>
      <c r="B97" s="41" t="s">
        <v>279</v>
      </c>
      <c r="C97" s="142">
        <v>4289524.67</v>
      </c>
      <c r="D97" s="44">
        <f t="shared" si="0"/>
        <v>0.33446663811003113</v>
      </c>
      <c r="E97" s="41"/>
    </row>
    <row r="98" spans="1:5" x14ac:dyDescent="0.2">
      <c r="A98" s="43">
        <v>5112</v>
      </c>
      <c r="B98" s="41" t="s">
        <v>280</v>
      </c>
      <c r="C98" s="142">
        <v>1942194.13</v>
      </c>
      <c r="D98" s="44">
        <f t="shared" si="0"/>
        <v>0.15143849055381159</v>
      </c>
      <c r="E98" s="41"/>
    </row>
    <row r="99" spans="1:5" x14ac:dyDescent="0.2">
      <c r="A99" s="43">
        <v>5113</v>
      </c>
      <c r="B99" s="41" t="s">
        <v>281</v>
      </c>
      <c r="C99" s="142">
        <v>5649.76</v>
      </c>
      <c r="D99" s="44">
        <f t="shared" si="0"/>
        <v>4.4052811877837497E-4</v>
      </c>
      <c r="E99" s="41"/>
    </row>
    <row r="100" spans="1:5" x14ac:dyDescent="0.2">
      <c r="A100" s="43">
        <v>5114</v>
      </c>
      <c r="B100" s="41" t="s">
        <v>282</v>
      </c>
      <c r="C100" s="142">
        <v>1595877.84</v>
      </c>
      <c r="D100" s="44">
        <f t="shared" si="0"/>
        <v>0.12443520833722078</v>
      </c>
      <c r="E100" s="41"/>
    </row>
    <row r="101" spans="1:5" x14ac:dyDescent="0.2">
      <c r="A101" s="43">
        <v>5115</v>
      </c>
      <c r="B101" s="41" t="s">
        <v>283</v>
      </c>
      <c r="C101" s="142">
        <v>491064.92</v>
      </c>
      <c r="D101" s="44">
        <f t="shared" si="0"/>
        <v>3.8289751317870706E-2</v>
      </c>
      <c r="E101" s="41"/>
    </row>
    <row r="102" spans="1:5" x14ac:dyDescent="0.2">
      <c r="A102" s="43">
        <v>5116</v>
      </c>
      <c r="B102" s="41" t="s">
        <v>284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285</v>
      </c>
      <c r="C103" s="141">
        <f>SUM(C104:C112)</f>
        <v>1697871.48</v>
      </c>
      <c r="D103" s="112">
        <f t="shared" si="0"/>
        <v>0.13238794727773487</v>
      </c>
      <c r="E103" s="41"/>
    </row>
    <row r="104" spans="1:5" x14ac:dyDescent="0.2">
      <c r="A104" s="43">
        <v>5121</v>
      </c>
      <c r="B104" s="41" t="s">
        <v>286</v>
      </c>
      <c r="C104" s="142">
        <v>137675.42000000001</v>
      </c>
      <c r="D104" s="44">
        <f t="shared" si="0"/>
        <v>1.0734950471280667E-2</v>
      </c>
      <c r="E104" s="41"/>
    </row>
    <row r="105" spans="1:5" x14ac:dyDescent="0.2">
      <c r="A105" s="43">
        <v>5122</v>
      </c>
      <c r="B105" s="41" t="s">
        <v>287</v>
      </c>
      <c r="C105" s="142">
        <v>1097431.17</v>
      </c>
      <c r="D105" s="44">
        <f t="shared" si="0"/>
        <v>8.5569880633664261E-2</v>
      </c>
      <c r="E105" s="41"/>
    </row>
    <row r="106" spans="1:5" x14ac:dyDescent="0.2">
      <c r="A106" s="43">
        <v>5123</v>
      </c>
      <c r="B106" s="41" t="s">
        <v>288</v>
      </c>
      <c r="C106" s="142">
        <v>11433.8</v>
      </c>
      <c r="D106" s="44">
        <f t="shared" si="0"/>
        <v>8.9152643731559987E-4</v>
      </c>
      <c r="E106" s="41"/>
    </row>
    <row r="107" spans="1:5" x14ac:dyDescent="0.2">
      <c r="A107" s="43">
        <v>5124</v>
      </c>
      <c r="B107" s="41" t="s">
        <v>289</v>
      </c>
      <c r="C107" s="142">
        <v>98011.08</v>
      </c>
      <c r="D107" s="44">
        <f t="shared" si="0"/>
        <v>7.6422072250567829E-3</v>
      </c>
      <c r="E107" s="41"/>
    </row>
    <row r="108" spans="1:5" x14ac:dyDescent="0.2">
      <c r="A108" s="43">
        <v>5125</v>
      </c>
      <c r="B108" s="41" t="s">
        <v>290</v>
      </c>
      <c r="C108" s="142">
        <v>76509.460000000006</v>
      </c>
      <c r="D108" s="44">
        <f t="shared" si="0"/>
        <v>5.965663759619759E-3</v>
      </c>
      <c r="E108" s="41"/>
    </row>
    <row r="109" spans="1:5" x14ac:dyDescent="0.2">
      <c r="A109" s="43">
        <v>5126</v>
      </c>
      <c r="B109" s="41" t="s">
        <v>291</v>
      </c>
      <c r="C109" s="142">
        <v>79682.429999999993</v>
      </c>
      <c r="D109" s="44">
        <f t="shared" si="0"/>
        <v>6.2130694025214423E-3</v>
      </c>
      <c r="E109" s="41"/>
    </row>
    <row r="110" spans="1:5" x14ac:dyDescent="0.2">
      <c r="A110" s="43">
        <v>5127</v>
      </c>
      <c r="B110" s="41" t="s">
        <v>292</v>
      </c>
      <c r="C110" s="142">
        <v>44550</v>
      </c>
      <c r="D110" s="44">
        <f t="shared" si="0"/>
        <v>3.4736922792431191E-3</v>
      </c>
      <c r="E110" s="41"/>
    </row>
    <row r="111" spans="1:5" x14ac:dyDescent="0.2">
      <c r="A111" s="43">
        <v>5128</v>
      </c>
      <c r="B111" s="41" t="s">
        <v>293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294</v>
      </c>
      <c r="C112" s="142">
        <v>152578.12</v>
      </c>
      <c r="D112" s="44">
        <f t="shared" si="0"/>
        <v>1.1896957069033223E-2</v>
      </c>
      <c r="E112" s="41"/>
    </row>
    <row r="113" spans="1:5" x14ac:dyDescent="0.2">
      <c r="A113" s="111">
        <v>5130</v>
      </c>
      <c r="B113" s="108" t="s">
        <v>295</v>
      </c>
      <c r="C113" s="141">
        <f>SUM(C114:C122)</f>
        <v>2109105.52</v>
      </c>
      <c r="D113" s="112">
        <f t="shared" si="0"/>
        <v>0.1644530541174645</v>
      </c>
      <c r="E113" s="41"/>
    </row>
    <row r="114" spans="1:5" x14ac:dyDescent="0.2">
      <c r="A114" s="43">
        <v>5131</v>
      </c>
      <c r="B114" s="41" t="s">
        <v>296</v>
      </c>
      <c r="C114" s="142">
        <v>181647.58</v>
      </c>
      <c r="D114" s="44">
        <f t="shared" si="0"/>
        <v>1.4163586895380399E-2</v>
      </c>
      <c r="E114" s="41"/>
    </row>
    <row r="115" spans="1:5" x14ac:dyDescent="0.2">
      <c r="A115" s="43">
        <v>5132</v>
      </c>
      <c r="B115" s="41" t="s">
        <v>297</v>
      </c>
      <c r="C115" s="142">
        <v>0</v>
      </c>
      <c r="D115" s="44">
        <f t="shared" si="0"/>
        <v>0</v>
      </c>
      <c r="E115" s="41"/>
    </row>
    <row r="116" spans="1:5" x14ac:dyDescent="0.2">
      <c r="A116" s="43">
        <v>5133</v>
      </c>
      <c r="B116" s="41" t="s">
        <v>298</v>
      </c>
      <c r="C116" s="142">
        <v>55672.4</v>
      </c>
      <c r="D116" s="44">
        <f t="shared" si="0"/>
        <v>4.3409379584048178E-3</v>
      </c>
      <c r="E116" s="41"/>
    </row>
    <row r="117" spans="1:5" x14ac:dyDescent="0.2">
      <c r="A117" s="43">
        <v>5134</v>
      </c>
      <c r="B117" s="41" t="s">
        <v>299</v>
      </c>
      <c r="C117" s="142">
        <v>17469.84</v>
      </c>
      <c r="D117" s="44">
        <f t="shared" si="0"/>
        <v>1.3621739243010688E-3</v>
      </c>
      <c r="E117" s="41"/>
    </row>
    <row r="118" spans="1:5" x14ac:dyDescent="0.2">
      <c r="A118" s="43">
        <v>5135</v>
      </c>
      <c r="B118" s="41" t="s">
        <v>300</v>
      </c>
      <c r="C118" s="142">
        <v>1528308.94</v>
      </c>
      <c r="D118" s="44">
        <f t="shared" si="0"/>
        <v>0.11916666588498845</v>
      </c>
      <c r="E118" s="41"/>
    </row>
    <row r="119" spans="1:5" x14ac:dyDescent="0.2">
      <c r="A119" s="43">
        <v>5136</v>
      </c>
      <c r="B119" s="41" t="s">
        <v>301</v>
      </c>
      <c r="C119" s="142">
        <v>25405</v>
      </c>
      <c r="D119" s="44">
        <f t="shared" si="0"/>
        <v>1.9809012874112556E-3</v>
      </c>
      <c r="E119" s="41"/>
    </row>
    <row r="120" spans="1:5" x14ac:dyDescent="0.2">
      <c r="A120" s="43">
        <v>5137</v>
      </c>
      <c r="B120" s="41" t="s">
        <v>302</v>
      </c>
      <c r="C120" s="142">
        <v>70478.02</v>
      </c>
      <c r="D120" s="44">
        <f t="shared" si="0"/>
        <v>5.4953749479313609E-3</v>
      </c>
      <c r="E120" s="41"/>
    </row>
    <row r="121" spans="1:5" x14ac:dyDescent="0.2">
      <c r="A121" s="43">
        <v>5138</v>
      </c>
      <c r="B121" s="41" t="s">
        <v>303</v>
      </c>
      <c r="C121" s="142">
        <v>35495.99</v>
      </c>
      <c r="D121" s="44">
        <f t="shared" si="0"/>
        <v>2.7677249474094491E-3</v>
      </c>
      <c r="E121" s="41"/>
    </row>
    <row r="122" spans="1:5" x14ac:dyDescent="0.2">
      <c r="A122" s="43">
        <v>5139</v>
      </c>
      <c r="B122" s="41" t="s">
        <v>304</v>
      </c>
      <c r="C122" s="142">
        <v>194627.75</v>
      </c>
      <c r="D122" s="44">
        <f t="shared" si="0"/>
        <v>1.517568827163771E-2</v>
      </c>
      <c r="E122" s="41"/>
    </row>
    <row r="123" spans="1:5" x14ac:dyDescent="0.2">
      <c r="A123" s="111">
        <v>5200</v>
      </c>
      <c r="B123" s="108" t="s">
        <v>305</v>
      </c>
      <c r="C123" s="141">
        <f>C124+C127+C130+C133+C138+C142+C145+C147+C153</f>
        <v>0</v>
      </c>
      <c r="D123" s="112">
        <f t="shared" si="0"/>
        <v>0</v>
      </c>
      <c r="E123" s="41"/>
    </row>
    <row r="124" spans="1:5" x14ac:dyDescent="0.2">
      <c r="A124" s="111">
        <v>5210</v>
      </c>
      <c r="B124" s="108" t="s">
        <v>306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307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308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309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310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311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256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312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313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257</v>
      </c>
      <c r="C133" s="141">
        <f>SUM(C134:C137)</f>
        <v>0</v>
      </c>
      <c r="D133" s="112">
        <f t="shared" si="0"/>
        <v>0</v>
      </c>
      <c r="E133" s="41"/>
    </row>
    <row r="134" spans="1:5" x14ac:dyDescent="0.2">
      <c r="A134" s="43">
        <v>5241</v>
      </c>
      <c r="B134" s="41" t="s">
        <v>314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315</v>
      </c>
      <c r="C135" s="142">
        <v>0</v>
      </c>
      <c r="D135" s="44">
        <f t="shared" si="0"/>
        <v>0</v>
      </c>
      <c r="E135" s="41"/>
    </row>
    <row r="136" spans="1:5" x14ac:dyDescent="0.2">
      <c r="A136" s="43">
        <v>5243</v>
      </c>
      <c r="B136" s="41" t="s">
        <v>316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317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258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318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319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320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321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322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323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324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325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326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327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328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329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330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331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332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333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334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335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251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336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337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252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338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339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253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340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341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342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343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344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345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346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347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348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349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350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351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352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352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353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354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355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356</v>
      </c>
      <c r="C181" s="141">
        <f>C182+C191+C194+C200</f>
        <v>693681.89</v>
      </c>
      <c r="D181" s="112">
        <f t="shared" si="1"/>
        <v>5.4088382167088098E-2</v>
      </c>
      <c r="E181" s="41"/>
    </row>
    <row r="182" spans="1:5" x14ac:dyDescent="0.2">
      <c r="A182" s="111">
        <v>5510</v>
      </c>
      <c r="B182" s="108" t="s">
        <v>357</v>
      </c>
      <c r="C182" s="141">
        <f>SUM(C183:C190)</f>
        <v>693681.83</v>
      </c>
      <c r="D182" s="112">
        <f t="shared" si="1"/>
        <v>5.4088377488714652E-2</v>
      </c>
      <c r="E182" s="41"/>
    </row>
    <row r="183" spans="1:5" x14ac:dyDescent="0.2">
      <c r="A183" s="43">
        <v>5511</v>
      </c>
      <c r="B183" s="41" t="s">
        <v>358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359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360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361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362</v>
      </c>
      <c r="C187" s="142">
        <v>693681.83</v>
      </c>
      <c r="D187" s="44">
        <f t="shared" si="1"/>
        <v>5.4088377488714652E-2</v>
      </c>
      <c r="E187" s="41"/>
    </row>
    <row r="188" spans="1:5" x14ac:dyDescent="0.2">
      <c r="A188" s="43">
        <v>5516</v>
      </c>
      <c r="B188" s="41" t="s">
        <v>363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364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0</v>
      </c>
      <c r="D190" s="44">
        <f t="shared" si="1"/>
        <v>0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365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366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367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368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369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370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371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372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373</v>
      </c>
      <c r="C200" s="141">
        <f>SUM(C201:C209)</f>
        <v>0.06</v>
      </c>
      <c r="D200" s="112">
        <f t="shared" si="1"/>
        <v>4.6783734400580729E-9</v>
      </c>
      <c r="E200" s="41"/>
    </row>
    <row r="201" spans="1:5" x14ac:dyDescent="0.2">
      <c r="A201" s="43">
        <v>5591</v>
      </c>
      <c r="B201" s="41" t="s">
        <v>374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375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376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432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378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273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379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433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380</v>
      </c>
      <c r="C209" s="142">
        <v>0.06</v>
      </c>
      <c r="D209" s="44">
        <f t="shared" si="1"/>
        <v>4.6783734400580729E-9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381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382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scale="60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136" zoomScale="80" zoomScaleNormal="80" workbookViewId="0">
      <selection activeCell="D180" sqref="D180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53.85546875" style="14" bestFit="1" customWidth="1"/>
    <col min="7" max="7" width="16.7109375" style="14" customWidth="1"/>
    <col min="8" max="8" width="26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595</v>
      </c>
      <c r="B1" s="172"/>
      <c r="C1" s="172"/>
      <c r="D1" s="172"/>
      <c r="E1" s="172"/>
      <c r="F1" s="172"/>
      <c r="G1" s="10" t="s">
        <v>497</v>
      </c>
      <c r="H1" s="18">
        <v>2026</v>
      </c>
    </row>
    <row r="2" spans="1:8" s="11" customFormat="1" ht="18.95" customHeight="1" x14ac:dyDescent="0.25">
      <c r="A2" s="171" t="s">
        <v>501</v>
      </c>
      <c r="B2" s="172"/>
      <c r="C2" s="172"/>
      <c r="D2" s="172"/>
      <c r="E2" s="172"/>
      <c r="F2" s="172"/>
      <c r="G2" s="10" t="s">
        <v>498</v>
      </c>
      <c r="H2" s="18" t="s">
        <v>500</v>
      </c>
    </row>
    <row r="3" spans="1:8" s="11" customFormat="1" ht="18.95" customHeight="1" x14ac:dyDescent="0.25">
      <c r="A3" s="171" t="s">
        <v>596</v>
      </c>
      <c r="B3" s="172"/>
      <c r="C3" s="172"/>
      <c r="D3" s="172"/>
      <c r="E3" s="172"/>
      <c r="F3" s="172"/>
      <c r="G3" s="10" t="s">
        <v>499</v>
      </c>
      <c r="H3" s="18">
        <v>1</v>
      </c>
    </row>
    <row r="4" spans="1:8" s="11" customFormat="1" ht="18.95" customHeight="1" x14ac:dyDescent="0.25">
      <c r="A4" s="171" t="s">
        <v>515</v>
      </c>
      <c r="B4" s="172"/>
      <c r="C4" s="172"/>
      <c r="D4" s="172"/>
      <c r="E4" s="172"/>
      <c r="F4" s="172"/>
      <c r="G4" s="10"/>
      <c r="H4" s="18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44">
        <v>16164112.439999999</v>
      </c>
      <c r="E9" s="14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117</v>
      </c>
      <c r="C10" s="144">
        <v>0</v>
      </c>
    </row>
    <row r="11" spans="1:8" x14ac:dyDescent="0.2">
      <c r="A11" s="16">
        <v>1121</v>
      </c>
      <c r="B11" s="14" t="s">
        <v>118</v>
      </c>
      <c r="C11" s="144">
        <v>1725924.92</v>
      </c>
    </row>
    <row r="12" spans="1:8" x14ac:dyDescent="0.2">
      <c r="C12" s="144"/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2025</v>
      </c>
      <c r="E14" s="15">
        <v>2024</v>
      </c>
      <c r="F14" s="15">
        <v>2023</v>
      </c>
      <c r="G14" s="15">
        <v>2022</v>
      </c>
      <c r="H14" s="15" t="s">
        <v>114</v>
      </c>
    </row>
    <row r="15" spans="1:8" x14ac:dyDescent="0.2">
      <c r="A15" s="16">
        <v>1122</v>
      </c>
      <c r="B15" s="14" t="s">
        <v>120</v>
      </c>
      <c r="C15" s="144">
        <v>35304.75</v>
      </c>
      <c r="D15" s="144">
        <v>35304.75</v>
      </c>
      <c r="E15" s="144">
        <v>34972.75</v>
      </c>
      <c r="F15" s="144">
        <v>31771.75</v>
      </c>
      <c r="G15" s="144">
        <v>30805.75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121</v>
      </c>
      <c r="C16" s="144">
        <v>0</v>
      </c>
      <c r="D16" s="144">
        <v>0</v>
      </c>
      <c r="E16" s="144">
        <v>0</v>
      </c>
      <c r="F16" s="144">
        <v>0</v>
      </c>
      <c r="G16" s="144">
        <v>0</v>
      </c>
    </row>
    <row r="17" spans="1:8" x14ac:dyDescent="0.2">
      <c r="C17" s="144"/>
      <c r="D17" s="144"/>
      <c r="E17" s="144"/>
      <c r="F17" s="144"/>
      <c r="G17" s="144"/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44">
        <v>2285872.59</v>
      </c>
      <c r="D20" s="144">
        <v>2285872.59</v>
      </c>
      <c r="E20" s="144">
        <v>0</v>
      </c>
      <c r="F20" s="144">
        <v>0</v>
      </c>
      <c r="G20" s="144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128</v>
      </c>
      <c r="C21" s="144">
        <v>0</v>
      </c>
      <c r="D21" s="144">
        <v>0</v>
      </c>
      <c r="E21" s="144">
        <v>0</v>
      </c>
      <c r="F21" s="144">
        <v>0</v>
      </c>
      <c r="G21" s="144">
        <v>0</v>
      </c>
    </row>
    <row r="22" spans="1:8" x14ac:dyDescent="0.2">
      <c r="A22" s="16">
        <v>1126</v>
      </c>
      <c r="B22" s="14" t="s">
        <v>481</v>
      </c>
      <c r="C22" s="144">
        <v>0</v>
      </c>
      <c r="D22" s="144">
        <v>0</v>
      </c>
      <c r="E22" s="144">
        <v>0</v>
      </c>
      <c r="F22" s="144">
        <v>0</v>
      </c>
      <c r="G22" s="144">
        <v>0</v>
      </c>
    </row>
    <row r="23" spans="1:8" x14ac:dyDescent="0.2">
      <c r="A23" s="16">
        <v>1129</v>
      </c>
      <c r="B23" s="14" t="s">
        <v>482</v>
      </c>
      <c r="C23" s="144">
        <v>0</v>
      </c>
      <c r="D23" s="144">
        <v>0</v>
      </c>
      <c r="E23" s="144">
        <v>0</v>
      </c>
      <c r="F23" s="144">
        <v>0</v>
      </c>
      <c r="G23" s="144">
        <v>0</v>
      </c>
    </row>
    <row r="24" spans="1:8" x14ac:dyDescent="0.2">
      <c r="A24" s="16">
        <v>1131</v>
      </c>
      <c r="B24" s="14" t="s">
        <v>129</v>
      </c>
      <c r="C24" s="144">
        <v>2796503.09</v>
      </c>
      <c r="D24" s="144">
        <v>2796503.09</v>
      </c>
      <c r="E24" s="144">
        <v>0</v>
      </c>
      <c r="F24" s="144">
        <v>0</v>
      </c>
      <c r="G24" s="144">
        <v>0</v>
      </c>
    </row>
    <row r="25" spans="1:8" x14ac:dyDescent="0.2">
      <c r="A25" s="16">
        <v>1132</v>
      </c>
      <c r="B25" s="14" t="s">
        <v>130</v>
      </c>
      <c r="C25" s="144">
        <v>0</v>
      </c>
      <c r="D25" s="144">
        <v>0</v>
      </c>
      <c r="E25" s="144">
        <v>0</v>
      </c>
      <c r="F25" s="144">
        <v>0</v>
      </c>
      <c r="G25" s="144">
        <v>0</v>
      </c>
    </row>
    <row r="26" spans="1:8" x14ac:dyDescent="0.2">
      <c r="A26" s="16">
        <v>1133</v>
      </c>
      <c r="B26" s="14" t="s">
        <v>131</v>
      </c>
      <c r="C26" s="144">
        <v>0</v>
      </c>
      <c r="D26" s="144">
        <v>0</v>
      </c>
      <c r="E26" s="144">
        <v>0</v>
      </c>
      <c r="F26" s="144">
        <v>0</v>
      </c>
      <c r="G26" s="144">
        <v>0</v>
      </c>
    </row>
    <row r="27" spans="1:8" x14ac:dyDescent="0.2">
      <c r="A27" s="16">
        <v>1134</v>
      </c>
      <c r="B27" s="14" t="s">
        <v>132</v>
      </c>
      <c r="C27" s="144">
        <v>-398471.38</v>
      </c>
      <c r="D27" s="144">
        <v>-398471.38</v>
      </c>
      <c r="E27" s="144">
        <v>0</v>
      </c>
      <c r="F27" s="144">
        <v>0</v>
      </c>
      <c r="G27" s="144">
        <v>0</v>
      </c>
    </row>
    <row r="28" spans="1:8" x14ac:dyDescent="0.2">
      <c r="A28" s="16">
        <v>1139</v>
      </c>
      <c r="B28" s="14" t="s">
        <v>133</v>
      </c>
      <c r="C28" s="144">
        <v>0</v>
      </c>
      <c r="D28" s="144">
        <v>0</v>
      </c>
      <c r="E28" s="144">
        <v>0</v>
      </c>
      <c r="F28" s="144">
        <v>0</v>
      </c>
      <c r="G28" s="144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44">
        <f>SUM(C33:C37)</f>
        <v>0</v>
      </c>
      <c r="E32" s="14" t="str">
        <f>IF(OR(C32&lt;&gt;0, C33&lt;&gt;0, C34&lt;&gt;0, C35&lt;&gt;0, C36&lt;&gt;0, C37&lt;&gt;0), "", "SIN INFORMACIÓN QUE REVELAR")</f>
        <v>SIN INFORMACIÓN QUE REVELAR</v>
      </c>
    </row>
    <row r="33" spans="1:8" x14ac:dyDescent="0.2">
      <c r="A33" s="16">
        <v>1141</v>
      </c>
      <c r="B33" s="14" t="s">
        <v>136</v>
      </c>
      <c r="C33" s="144">
        <v>0</v>
      </c>
    </row>
    <row r="34" spans="1:8" x14ac:dyDescent="0.2">
      <c r="A34" s="16">
        <v>1142</v>
      </c>
      <c r="B34" s="14" t="s">
        <v>137</v>
      </c>
      <c r="C34" s="144">
        <v>0</v>
      </c>
    </row>
    <row r="35" spans="1:8" x14ac:dyDescent="0.2">
      <c r="A35" s="16">
        <v>1143</v>
      </c>
      <c r="B35" s="14" t="s">
        <v>138</v>
      </c>
      <c r="C35" s="144">
        <v>0</v>
      </c>
    </row>
    <row r="36" spans="1:8" x14ac:dyDescent="0.2">
      <c r="A36" s="16">
        <v>1144</v>
      </c>
      <c r="B36" s="14" t="s">
        <v>139</v>
      </c>
      <c r="C36" s="144">
        <v>0</v>
      </c>
    </row>
    <row r="37" spans="1:8" x14ac:dyDescent="0.2">
      <c r="A37" s="16">
        <v>1145</v>
      </c>
      <c r="B37" s="14" t="s">
        <v>140</v>
      </c>
      <c r="C37" s="144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44">
        <f>C42</f>
        <v>0</v>
      </c>
      <c r="E41" s="14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144</v>
      </c>
      <c r="C42" s="144">
        <v>0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44">
        <v>0</v>
      </c>
      <c r="E46" s="14" t="str">
        <f>IF(OR(C46&lt;&gt;0),"","SIN INFORMACIÓN QUE REVELAR")</f>
        <v>SIN INFORMACIÓN QUE REVELAR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44">
        <v>0</v>
      </c>
      <c r="E50" s="14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553</v>
      </c>
      <c r="C51" s="144">
        <v>0</v>
      </c>
    </row>
    <row r="52" spans="1:10" x14ac:dyDescent="0.2">
      <c r="A52" s="16">
        <v>1214</v>
      </c>
      <c r="B52" s="14" t="s">
        <v>146</v>
      </c>
      <c r="C52" s="144">
        <v>0</v>
      </c>
    </row>
    <row r="53" spans="1:10" x14ac:dyDescent="0.2">
      <c r="C53" s="144"/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554</v>
      </c>
      <c r="G55" s="15" t="s">
        <v>555</v>
      </c>
      <c r="H55" s="15" t="s">
        <v>99</v>
      </c>
      <c r="I55" s="15" t="s">
        <v>556</v>
      </c>
      <c r="J55" s="15" t="s">
        <v>126</v>
      </c>
    </row>
    <row r="56" spans="1:10" x14ac:dyDescent="0.2">
      <c r="A56" s="16">
        <v>1230</v>
      </c>
      <c r="B56" s="14" t="s">
        <v>148</v>
      </c>
      <c r="C56" s="144">
        <f>SUM(C57:C63)</f>
        <v>146999479.63999999</v>
      </c>
      <c r="D56" s="144">
        <f>SUM(D57:D63)</f>
        <v>0</v>
      </c>
      <c r="E56" s="144">
        <f>SUM(E57:E63)</f>
        <v>0</v>
      </c>
      <c r="F56" s="14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149</v>
      </c>
      <c r="C57" s="144">
        <v>0</v>
      </c>
      <c r="D57" s="145"/>
      <c r="E57" s="145"/>
    </row>
    <row r="58" spans="1:10" x14ac:dyDescent="0.2">
      <c r="A58" s="16">
        <v>1232</v>
      </c>
      <c r="B58" s="14" t="s">
        <v>150</v>
      </c>
      <c r="C58" s="144">
        <v>0</v>
      </c>
      <c r="D58" s="144">
        <v>0</v>
      </c>
      <c r="E58" s="144">
        <v>0</v>
      </c>
    </row>
    <row r="59" spans="1:10" x14ac:dyDescent="0.2">
      <c r="A59" s="16">
        <v>1233</v>
      </c>
      <c r="B59" s="14" t="s">
        <v>151</v>
      </c>
      <c r="C59" s="144">
        <v>0</v>
      </c>
      <c r="D59" s="144">
        <v>0</v>
      </c>
      <c r="E59" s="144">
        <v>0</v>
      </c>
    </row>
    <row r="60" spans="1:10" x14ac:dyDescent="0.2">
      <c r="A60" s="16">
        <v>1234</v>
      </c>
      <c r="B60" s="14" t="s">
        <v>152</v>
      </c>
      <c r="C60" s="144">
        <v>0</v>
      </c>
      <c r="D60" s="144">
        <v>0</v>
      </c>
      <c r="E60" s="144">
        <v>0</v>
      </c>
    </row>
    <row r="61" spans="1:10" x14ac:dyDescent="0.2">
      <c r="A61" s="16">
        <v>1235</v>
      </c>
      <c r="B61" s="14" t="s">
        <v>153</v>
      </c>
      <c r="C61" s="144">
        <v>0</v>
      </c>
      <c r="D61" s="144">
        <v>0</v>
      </c>
      <c r="E61" s="144">
        <v>0</v>
      </c>
    </row>
    <row r="62" spans="1:10" x14ac:dyDescent="0.2">
      <c r="A62" s="16">
        <v>1236</v>
      </c>
      <c r="B62" s="14" t="s">
        <v>154</v>
      </c>
      <c r="C62" s="144">
        <v>146999479.63999999</v>
      </c>
      <c r="D62" s="144">
        <v>0</v>
      </c>
      <c r="E62" s="144">
        <v>0</v>
      </c>
    </row>
    <row r="63" spans="1:10" x14ac:dyDescent="0.2">
      <c r="A63" s="16">
        <v>1239</v>
      </c>
      <c r="B63" s="14" t="s">
        <v>155</v>
      </c>
      <c r="C63" s="144">
        <v>0</v>
      </c>
      <c r="D63" s="144">
        <v>0</v>
      </c>
      <c r="E63" s="144">
        <v>0</v>
      </c>
    </row>
    <row r="64" spans="1:10" x14ac:dyDescent="0.2">
      <c r="A64" s="16">
        <v>1240</v>
      </c>
      <c r="B64" s="14" t="s">
        <v>156</v>
      </c>
      <c r="C64" s="144">
        <f>SUM(C65:C72)</f>
        <v>66981846.689999998</v>
      </c>
      <c r="D64" s="144">
        <f t="shared" ref="D64:E64" si="0">SUM(D65:D72)</f>
        <v>693681.83000000007</v>
      </c>
      <c r="E64" s="144">
        <f t="shared" si="0"/>
        <v>43996129.969999999</v>
      </c>
    </row>
    <row r="65" spans="1:9" x14ac:dyDescent="0.2">
      <c r="A65" s="16">
        <v>1241</v>
      </c>
      <c r="B65" s="14" t="s">
        <v>157</v>
      </c>
      <c r="C65" s="144">
        <v>15152335.869999999</v>
      </c>
      <c r="D65" s="144">
        <v>128349.96</v>
      </c>
      <c r="E65" s="144">
        <v>10859896.189999999</v>
      </c>
    </row>
    <row r="66" spans="1:9" x14ac:dyDescent="0.2">
      <c r="A66" s="16">
        <v>1242</v>
      </c>
      <c r="B66" s="14" t="s">
        <v>158</v>
      </c>
      <c r="C66" s="144">
        <v>3165333.24</v>
      </c>
      <c r="D66" s="144">
        <v>71985.320000000007</v>
      </c>
      <c r="E66" s="144">
        <v>2023916.16</v>
      </c>
    </row>
    <row r="67" spans="1:9" x14ac:dyDescent="0.2">
      <c r="A67" s="16">
        <v>1243</v>
      </c>
      <c r="B67" s="14" t="s">
        <v>159</v>
      </c>
      <c r="C67" s="144">
        <v>1784219.57</v>
      </c>
      <c r="D67" s="144">
        <v>43712.17</v>
      </c>
      <c r="E67" s="144">
        <v>745422.2</v>
      </c>
    </row>
    <row r="68" spans="1:9" x14ac:dyDescent="0.2">
      <c r="A68" s="16">
        <v>1244</v>
      </c>
      <c r="B68" s="14" t="s">
        <v>160</v>
      </c>
      <c r="C68" s="144">
        <v>7550263.4800000004</v>
      </c>
      <c r="D68" s="144">
        <v>118919.21</v>
      </c>
      <c r="E68" s="144">
        <v>5863054.9400000004</v>
      </c>
    </row>
    <row r="69" spans="1:9" x14ac:dyDescent="0.2">
      <c r="A69" s="16">
        <v>1245</v>
      </c>
      <c r="B69" s="14" t="s">
        <v>161</v>
      </c>
      <c r="C69" s="144">
        <v>426163.68</v>
      </c>
      <c r="D69" s="144">
        <v>0</v>
      </c>
      <c r="E69" s="144">
        <v>28777.279999999999</v>
      </c>
    </row>
    <row r="70" spans="1:9" x14ac:dyDescent="0.2">
      <c r="A70" s="16">
        <v>1246</v>
      </c>
      <c r="B70" s="14" t="s">
        <v>162</v>
      </c>
      <c r="C70" s="144">
        <v>38903530.850000001</v>
      </c>
      <c r="D70" s="144">
        <v>330715.17</v>
      </c>
      <c r="E70" s="144">
        <v>24475063.199999999</v>
      </c>
    </row>
    <row r="71" spans="1:9" x14ac:dyDescent="0.2">
      <c r="A71" s="16">
        <v>1247</v>
      </c>
      <c r="B71" s="14" t="s">
        <v>163</v>
      </c>
      <c r="C71" s="144">
        <v>0</v>
      </c>
      <c r="D71" s="144">
        <v>0</v>
      </c>
      <c r="E71" s="144">
        <v>0</v>
      </c>
    </row>
    <row r="72" spans="1:9" x14ac:dyDescent="0.2">
      <c r="A72" s="16">
        <v>1248</v>
      </c>
      <c r="B72" s="14" t="s">
        <v>164</v>
      </c>
      <c r="C72" s="144">
        <v>0</v>
      </c>
      <c r="D72" s="144">
        <v>0</v>
      </c>
      <c r="E72" s="144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557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44">
        <f>SUM(C77:C81)</f>
        <v>0</v>
      </c>
      <c r="D76" s="144">
        <f>SUM(D77:D81)</f>
        <v>0</v>
      </c>
      <c r="E76" s="144">
        <f>SUM(E77:E81)</f>
        <v>0</v>
      </c>
      <c r="F76" s="14" t="str">
        <f>IF(OR(C76&lt;&gt;0,C77&lt;&gt;0,C78&lt;&gt;0,C79&lt;&gt;0,C80&lt;&gt;0,C81&lt;&gt;0,C82&lt;&gt;0,C83&lt;&gt;0,C84&lt;&gt;0,C85&lt;&gt;0,C86&lt;&gt;0,C87&lt;&gt;0,C88&lt;&gt;0),"","SIN INFORMACIÓN QUE REVELAR")</f>
        <v>SIN INFORMACIÓN QUE REVELAR</v>
      </c>
    </row>
    <row r="77" spans="1:9" x14ac:dyDescent="0.2">
      <c r="A77" s="16">
        <v>1251</v>
      </c>
      <c r="B77" s="14" t="s">
        <v>167</v>
      </c>
      <c r="C77" s="144">
        <v>0</v>
      </c>
      <c r="D77" s="144">
        <v>0</v>
      </c>
      <c r="E77" s="144">
        <v>0</v>
      </c>
    </row>
    <row r="78" spans="1:9" x14ac:dyDescent="0.2">
      <c r="A78" s="16">
        <v>1252</v>
      </c>
      <c r="B78" s="14" t="s">
        <v>168</v>
      </c>
      <c r="C78" s="144">
        <v>0</v>
      </c>
      <c r="D78" s="144">
        <v>0</v>
      </c>
      <c r="E78" s="144">
        <v>0</v>
      </c>
    </row>
    <row r="79" spans="1:9" x14ac:dyDescent="0.2">
      <c r="A79" s="16">
        <v>1253</v>
      </c>
      <c r="B79" s="14" t="s">
        <v>169</v>
      </c>
      <c r="C79" s="144">
        <v>0</v>
      </c>
      <c r="D79" s="144">
        <v>0</v>
      </c>
      <c r="E79" s="144">
        <v>0</v>
      </c>
    </row>
    <row r="80" spans="1:9" x14ac:dyDescent="0.2">
      <c r="A80" s="16">
        <v>1254</v>
      </c>
      <c r="B80" s="14" t="s">
        <v>170</v>
      </c>
      <c r="C80" s="144">
        <v>0</v>
      </c>
      <c r="D80" s="144">
        <v>0</v>
      </c>
      <c r="E80" s="144">
        <v>0</v>
      </c>
    </row>
    <row r="81" spans="1:8" x14ac:dyDescent="0.2">
      <c r="A81" s="16">
        <v>1259</v>
      </c>
      <c r="B81" s="14" t="s">
        <v>171</v>
      </c>
      <c r="C81" s="144">
        <v>0</v>
      </c>
      <c r="D81" s="144">
        <v>0</v>
      </c>
      <c r="E81" s="144">
        <v>0</v>
      </c>
    </row>
    <row r="82" spans="1:8" x14ac:dyDescent="0.2">
      <c r="A82" s="16">
        <v>1270</v>
      </c>
      <c r="B82" s="14" t="s">
        <v>172</v>
      </c>
      <c r="C82" s="144">
        <f>SUM(C83:C88)</f>
        <v>0</v>
      </c>
      <c r="D82" s="145"/>
      <c r="E82" s="145"/>
    </row>
    <row r="83" spans="1:8" x14ac:dyDescent="0.2">
      <c r="A83" s="16">
        <v>1271</v>
      </c>
      <c r="B83" s="14" t="s">
        <v>173</v>
      </c>
      <c r="C83" s="144">
        <v>0</v>
      </c>
      <c r="D83" s="145"/>
      <c r="E83" s="145"/>
    </row>
    <row r="84" spans="1:8" x14ac:dyDescent="0.2">
      <c r="A84" s="16">
        <v>1272</v>
      </c>
      <c r="B84" s="14" t="s">
        <v>174</v>
      </c>
      <c r="C84" s="144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44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44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44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44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44">
        <f>SUM(C93:C94)</f>
        <v>0</v>
      </c>
      <c r="E92" s="14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181</v>
      </c>
      <c r="C93" s="144">
        <v>0</v>
      </c>
    </row>
    <row r="94" spans="1:8" x14ac:dyDescent="0.2">
      <c r="A94" s="16">
        <v>1162</v>
      </c>
      <c r="B94" s="14" t="s">
        <v>182</v>
      </c>
      <c r="C94" s="144">
        <v>0</v>
      </c>
    </row>
    <row r="95" spans="1:8" x14ac:dyDescent="0.2">
      <c r="C95" s="144"/>
    </row>
    <row r="96" spans="1:8" x14ac:dyDescent="0.2">
      <c r="A96" s="13" t="s">
        <v>558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44">
        <f>SUM(C99:C102)</f>
        <v>20044</v>
      </c>
      <c r="E98" s="14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484</v>
      </c>
      <c r="C99" s="144">
        <v>20044</v>
      </c>
    </row>
    <row r="100" spans="1:8" x14ac:dyDescent="0.2">
      <c r="A100" s="16">
        <v>1192</v>
      </c>
      <c r="B100" s="14" t="s">
        <v>485</v>
      </c>
      <c r="C100" s="144">
        <v>0</v>
      </c>
    </row>
    <row r="101" spans="1:8" x14ac:dyDescent="0.2">
      <c r="A101" s="16">
        <v>1193</v>
      </c>
      <c r="B101" s="14" t="s">
        <v>486</v>
      </c>
      <c r="C101" s="144">
        <v>0</v>
      </c>
    </row>
    <row r="102" spans="1:8" x14ac:dyDescent="0.2">
      <c r="A102" s="16">
        <v>1194</v>
      </c>
      <c r="B102" s="14" t="s">
        <v>487</v>
      </c>
      <c r="C102" s="144">
        <v>0</v>
      </c>
    </row>
    <row r="103" spans="1:8" x14ac:dyDescent="0.2">
      <c r="A103" s="16">
        <v>1290</v>
      </c>
      <c r="B103" s="14" t="s">
        <v>183</v>
      </c>
      <c r="C103" s="144">
        <f>SUM(C104:C106)</f>
        <v>0</v>
      </c>
    </row>
    <row r="104" spans="1:8" x14ac:dyDescent="0.2">
      <c r="A104" s="16">
        <v>1291</v>
      </c>
      <c r="B104" s="14" t="s">
        <v>184</v>
      </c>
      <c r="C104" s="144">
        <v>0</v>
      </c>
    </row>
    <row r="105" spans="1:8" x14ac:dyDescent="0.2">
      <c r="A105" s="16">
        <v>1292</v>
      </c>
      <c r="B105" s="14" t="s">
        <v>185</v>
      </c>
      <c r="C105" s="144">
        <v>0</v>
      </c>
    </row>
    <row r="106" spans="1:8" x14ac:dyDescent="0.2">
      <c r="A106" s="16">
        <v>1293</v>
      </c>
      <c r="B106" s="14" t="s">
        <v>186</v>
      </c>
      <c r="C106" s="144">
        <v>0</v>
      </c>
    </row>
    <row r="107" spans="1:8" x14ac:dyDescent="0.2">
      <c r="C107" s="144"/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577</v>
      </c>
    </row>
    <row r="110" spans="1:8" x14ac:dyDescent="0.2">
      <c r="A110" s="16">
        <v>2110</v>
      </c>
      <c r="B110" s="14" t="s">
        <v>188</v>
      </c>
      <c r="C110" s="144">
        <f>SUM(C111:C119)</f>
        <v>2542261.5099999998</v>
      </c>
      <c r="D110" s="144">
        <f>SUM(D111:D119)</f>
        <v>2542261.5099999998</v>
      </c>
      <c r="E110" s="144">
        <f>SUM(E111:E119)</f>
        <v>0</v>
      </c>
      <c r="F110" s="144">
        <f>SUM(F111:F119)</f>
        <v>0</v>
      </c>
      <c r="G110" s="144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189</v>
      </c>
      <c r="C111" s="144">
        <v>3777269.09</v>
      </c>
      <c r="D111" s="144">
        <f>C111</f>
        <v>3777269.09</v>
      </c>
      <c r="E111" s="144">
        <v>0</v>
      </c>
      <c r="F111" s="144">
        <v>0</v>
      </c>
      <c r="G111" s="144">
        <v>0</v>
      </c>
    </row>
    <row r="112" spans="1:8" x14ac:dyDescent="0.2">
      <c r="A112" s="16">
        <v>2112</v>
      </c>
      <c r="B112" s="14" t="s">
        <v>190</v>
      </c>
      <c r="C112" s="144">
        <v>2472689.1800000002</v>
      </c>
      <c r="D112" s="144">
        <f t="shared" ref="D112:D119" si="1">C112</f>
        <v>2472689.1800000002</v>
      </c>
      <c r="E112" s="144">
        <v>0</v>
      </c>
      <c r="F112" s="144">
        <v>0</v>
      </c>
      <c r="G112" s="144">
        <v>0</v>
      </c>
    </row>
    <row r="113" spans="1:8" x14ac:dyDescent="0.2">
      <c r="A113" s="16">
        <v>2113</v>
      </c>
      <c r="B113" s="14" t="s">
        <v>191</v>
      </c>
      <c r="C113" s="144">
        <v>-90836.89</v>
      </c>
      <c r="D113" s="144">
        <f t="shared" si="1"/>
        <v>-90836.89</v>
      </c>
      <c r="E113" s="144">
        <v>0</v>
      </c>
      <c r="F113" s="144">
        <v>0</v>
      </c>
      <c r="G113" s="144">
        <v>0</v>
      </c>
    </row>
    <row r="114" spans="1:8" x14ac:dyDescent="0.2">
      <c r="A114" s="16">
        <v>2114</v>
      </c>
      <c r="B114" s="14" t="s">
        <v>192</v>
      </c>
      <c r="C114" s="144">
        <v>0</v>
      </c>
      <c r="D114" s="144">
        <f t="shared" si="1"/>
        <v>0</v>
      </c>
      <c r="E114" s="144">
        <v>0</v>
      </c>
      <c r="F114" s="144">
        <v>0</v>
      </c>
      <c r="G114" s="144">
        <v>0</v>
      </c>
    </row>
    <row r="115" spans="1:8" x14ac:dyDescent="0.2">
      <c r="A115" s="16">
        <v>2115</v>
      </c>
      <c r="B115" s="14" t="s">
        <v>193</v>
      </c>
      <c r="C115" s="144">
        <v>0</v>
      </c>
      <c r="D115" s="144">
        <f t="shared" si="1"/>
        <v>0</v>
      </c>
      <c r="E115" s="144">
        <v>0</v>
      </c>
      <c r="F115" s="144">
        <v>0</v>
      </c>
      <c r="G115" s="144">
        <v>0</v>
      </c>
    </row>
    <row r="116" spans="1:8" x14ac:dyDescent="0.2">
      <c r="A116" s="16">
        <v>2116</v>
      </c>
      <c r="B116" s="14" t="s">
        <v>194</v>
      </c>
      <c r="C116" s="144">
        <v>0</v>
      </c>
      <c r="D116" s="144">
        <f t="shared" si="1"/>
        <v>0</v>
      </c>
      <c r="E116" s="144">
        <v>0</v>
      </c>
      <c r="F116" s="144">
        <v>0</v>
      </c>
      <c r="G116" s="144">
        <v>0</v>
      </c>
    </row>
    <row r="117" spans="1:8" x14ac:dyDescent="0.2">
      <c r="A117" s="16">
        <v>2117</v>
      </c>
      <c r="B117" s="14" t="s">
        <v>195</v>
      </c>
      <c r="C117" s="144">
        <v>-10426.92</v>
      </c>
      <c r="D117" s="144">
        <f t="shared" si="1"/>
        <v>-10426.92</v>
      </c>
      <c r="E117" s="144">
        <v>0</v>
      </c>
      <c r="F117" s="144">
        <v>0</v>
      </c>
      <c r="G117" s="144">
        <v>0</v>
      </c>
    </row>
    <row r="118" spans="1:8" x14ac:dyDescent="0.2">
      <c r="A118" s="16">
        <v>2118</v>
      </c>
      <c r="B118" s="14" t="s">
        <v>196</v>
      </c>
      <c r="C118" s="144">
        <v>0</v>
      </c>
      <c r="D118" s="144">
        <f t="shared" si="1"/>
        <v>0</v>
      </c>
      <c r="E118" s="144">
        <v>0</v>
      </c>
      <c r="F118" s="144">
        <v>0</v>
      </c>
      <c r="G118" s="144">
        <v>0</v>
      </c>
    </row>
    <row r="119" spans="1:8" x14ac:dyDescent="0.2">
      <c r="A119" s="16">
        <v>2119</v>
      </c>
      <c r="B119" s="14" t="s">
        <v>197</v>
      </c>
      <c r="C119" s="144">
        <v>-3606432.95</v>
      </c>
      <c r="D119" s="144">
        <f t="shared" si="1"/>
        <v>-3606432.95</v>
      </c>
      <c r="E119" s="144">
        <v>0</v>
      </c>
      <c r="F119" s="144">
        <v>0</v>
      </c>
      <c r="G119" s="144">
        <v>0</v>
      </c>
    </row>
    <row r="120" spans="1:8" x14ac:dyDescent="0.2">
      <c r="A120" s="16">
        <v>2120</v>
      </c>
      <c r="B120" s="14" t="s">
        <v>198</v>
      </c>
      <c r="C120" s="144">
        <f>SUM(C121:C123)</f>
        <v>0</v>
      </c>
      <c r="D120" s="144">
        <f t="shared" ref="D120:G120" si="2">SUM(D121:D123)</f>
        <v>0</v>
      </c>
      <c r="E120" s="144">
        <f t="shared" si="2"/>
        <v>0</v>
      </c>
      <c r="F120" s="144">
        <f t="shared" si="2"/>
        <v>0</v>
      </c>
      <c r="G120" s="144">
        <f t="shared" si="2"/>
        <v>0</v>
      </c>
    </row>
    <row r="121" spans="1:8" x14ac:dyDescent="0.2">
      <c r="A121" s="16">
        <v>2121</v>
      </c>
      <c r="B121" s="14" t="s">
        <v>199</v>
      </c>
      <c r="C121" s="144">
        <v>0</v>
      </c>
      <c r="D121" s="144">
        <f>C121</f>
        <v>0</v>
      </c>
      <c r="E121" s="144">
        <v>0</v>
      </c>
      <c r="F121" s="144">
        <v>0</v>
      </c>
      <c r="G121" s="144">
        <v>0</v>
      </c>
    </row>
    <row r="122" spans="1:8" x14ac:dyDescent="0.2">
      <c r="A122" s="16">
        <v>2122</v>
      </c>
      <c r="B122" s="14" t="s">
        <v>200</v>
      </c>
      <c r="C122" s="144">
        <v>0</v>
      </c>
      <c r="D122" s="144">
        <f t="shared" ref="D122:D123" si="3">C122</f>
        <v>0</v>
      </c>
      <c r="E122" s="144">
        <v>0</v>
      </c>
      <c r="F122" s="144">
        <v>0</v>
      </c>
      <c r="G122" s="144">
        <v>0</v>
      </c>
    </row>
    <row r="123" spans="1:8" x14ac:dyDescent="0.2">
      <c r="A123" s="16">
        <v>2129</v>
      </c>
      <c r="B123" s="14" t="s">
        <v>201</v>
      </c>
      <c r="C123" s="144">
        <v>0</v>
      </c>
      <c r="D123" s="144">
        <f t="shared" si="3"/>
        <v>0</v>
      </c>
      <c r="E123" s="144">
        <v>0</v>
      </c>
      <c r="F123" s="144">
        <v>0</v>
      </c>
      <c r="G123" s="144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44">
        <f>SUM(C128:C133)</f>
        <v>2115.0300000000002</v>
      </c>
      <c r="E127" s="14" t="str">
        <f>IF(OR(C127&lt;&gt;0,C128&lt;&gt;0,C129&lt;&gt;0,C130&lt;&gt;0,C131&lt;&gt;0,C132&lt;&gt;0,C133&lt;&gt;0,C134&lt;&gt;0,C135&lt;&gt;0,C136&lt;&gt;0,C137&lt;&gt;0,C138&lt;&gt;0,C139&lt;&gt;0,C140&lt;&gt;0),"","SIN INFORMACIÓN QUE REVELAR")</f>
        <v/>
      </c>
    </row>
    <row r="128" spans="1:8" x14ac:dyDescent="0.2">
      <c r="A128" s="16">
        <v>2161</v>
      </c>
      <c r="B128" s="14" t="s">
        <v>203</v>
      </c>
      <c r="C128" s="144">
        <v>2115.0300000000002</v>
      </c>
    </row>
    <row r="129" spans="1:8" x14ac:dyDescent="0.2">
      <c r="A129" s="16">
        <v>2162</v>
      </c>
      <c r="B129" s="14" t="s">
        <v>204</v>
      </c>
      <c r="C129" s="144">
        <v>0</v>
      </c>
    </row>
    <row r="130" spans="1:8" x14ac:dyDescent="0.2">
      <c r="A130" s="16">
        <v>2163</v>
      </c>
      <c r="B130" s="14" t="s">
        <v>205</v>
      </c>
      <c r="C130" s="144">
        <v>0</v>
      </c>
    </row>
    <row r="131" spans="1:8" x14ac:dyDescent="0.2">
      <c r="A131" s="16">
        <v>2164</v>
      </c>
      <c r="B131" s="14" t="s">
        <v>206</v>
      </c>
      <c r="C131" s="144">
        <v>0</v>
      </c>
    </row>
    <row r="132" spans="1:8" x14ac:dyDescent="0.2">
      <c r="A132" s="16">
        <v>2165</v>
      </c>
      <c r="B132" s="14" t="s">
        <v>207</v>
      </c>
      <c r="C132" s="144">
        <v>0</v>
      </c>
    </row>
    <row r="133" spans="1:8" x14ac:dyDescent="0.2">
      <c r="A133" s="16">
        <v>2166</v>
      </c>
      <c r="B133" s="14" t="s">
        <v>208</v>
      </c>
      <c r="C133" s="144">
        <v>0</v>
      </c>
    </row>
    <row r="134" spans="1:8" x14ac:dyDescent="0.2">
      <c r="A134" s="16">
        <v>2250</v>
      </c>
      <c r="B134" s="14" t="s">
        <v>209</v>
      </c>
      <c r="C134" s="144">
        <f>SUM(C135:C140)</f>
        <v>0</v>
      </c>
    </row>
    <row r="135" spans="1:8" x14ac:dyDescent="0.2">
      <c r="A135" s="16">
        <v>2251</v>
      </c>
      <c r="B135" s="14" t="s">
        <v>210</v>
      </c>
      <c r="C135" s="144">
        <v>0</v>
      </c>
    </row>
    <row r="136" spans="1:8" x14ac:dyDescent="0.2">
      <c r="A136" s="16">
        <v>2252</v>
      </c>
      <c r="B136" s="14" t="s">
        <v>211</v>
      </c>
      <c r="C136" s="144">
        <v>0</v>
      </c>
    </row>
    <row r="137" spans="1:8" x14ac:dyDescent="0.2">
      <c r="A137" s="16">
        <v>2253</v>
      </c>
      <c r="B137" s="14" t="s">
        <v>212</v>
      </c>
      <c r="C137" s="144">
        <v>0</v>
      </c>
    </row>
    <row r="138" spans="1:8" x14ac:dyDescent="0.2">
      <c r="A138" s="16">
        <v>2254</v>
      </c>
      <c r="B138" s="14" t="s">
        <v>213</v>
      </c>
      <c r="C138" s="144">
        <v>0</v>
      </c>
    </row>
    <row r="139" spans="1:8" x14ac:dyDescent="0.2">
      <c r="A139" s="16">
        <v>2255</v>
      </c>
      <c r="B139" s="14" t="s">
        <v>214</v>
      </c>
      <c r="C139" s="144">
        <v>0</v>
      </c>
    </row>
    <row r="140" spans="1:8" x14ac:dyDescent="0.2">
      <c r="A140" s="16">
        <v>2256</v>
      </c>
      <c r="B140" s="14" t="s">
        <v>215</v>
      </c>
      <c r="C140" s="144">
        <v>0</v>
      </c>
    </row>
    <row r="142" spans="1:8" x14ac:dyDescent="0.2">
      <c r="A142" s="13" t="s">
        <v>559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560</v>
      </c>
      <c r="C144" s="144">
        <f>SUM(C145:C147)</f>
        <v>0</v>
      </c>
      <c r="E144" s="14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561</v>
      </c>
      <c r="C145" s="144">
        <v>0</v>
      </c>
    </row>
    <row r="146" spans="1:5" x14ac:dyDescent="0.2">
      <c r="A146" s="16">
        <v>2152</v>
      </c>
      <c r="B146" s="14" t="s">
        <v>562</v>
      </c>
      <c r="C146" s="144">
        <v>0</v>
      </c>
    </row>
    <row r="147" spans="1:5" x14ac:dyDescent="0.2">
      <c r="A147" s="16">
        <v>2159</v>
      </c>
      <c r="B147" s="14" t="s">
        <v>216</v>
      </c>
      <c r="C147" s="144">
        <v>0</v>
      </c>
    </row>
    <row r="148" spans="1:5" x14ac:dyDescent="0.2">
      <c r="A148" s="16">
        <v>2240</v>
      </c>
      <c r="B148" s="14" t="s">
        <v>218</v>
      </c>
      <c r="C148" s="144">
        <f>SUM(C149:C151)</f>
        <v>0</v>
      </c>
    </row>
    <row r="149" spans="1:5" x14ac:dyDescent="0.2">
      <c r="A149" s="16">
        <v>2241</v>
      </c>
      <c r="B149" s="14" t="s">
        <v>219</v>
      </c>
      <c r="C149" s="144">
        <v>0</v>
      </c>
    </row>
    <row r="150" spans="1:5" x14ac:dyDescent="0.2">
      <c r="A150" s="16">
        <v>2242</v>
      </c>
      <c r="B150" s="14" t="s">
        <v>220</v>
      </c>
      <c r="C150" s="144">
        <v>0</v>
      </c>
    </row>
    <row r="151" spans="1:5" x14ac:dyDescent="0.2">
      <c r="A151" s="16">
        <v>2249</v>
      </c>
      <c r="B151" s="14" t="s">
        <v>221</v>
      </c>
      <c r="C151" s="144">
        <v>0</v>
      </c>
    </row>
    <row r="153" spans="1:5" x14ac:dyDescent="0.2">
      <c r="A153" s="113" t="s">
        <v>563</v>
      </c>
      <c r="B153" s="113"/>
      <c r="C153" s="113"/>
      <c r="D153" s="113"/>
      <c r="E153" s="113"/>
    </row>
    <row r="154" spans="1:5" x14ac:dyDescent="0.2">
      <c r="A154" s="114" t="s">
        <v>85</v>
      </c>
      <c r="B154" s="114" t="s">
        <v>82</v>
      </c>
      <c r="C154" s="114" t="s">
        <v>83</v>
      </c>
      <c r="D154" s="115" t="s">
        <v>86</v>
      </c>
      <c r="E154" s="115" t="s">
        <v>126</v>
      </c>
    </row>
    <row r="155" spans="1:5" x14ac:dyDescent="0.2">
      <c r="A155" s="116">
        <v>2170</v>
      </c>
      <c r="B155" s="117" t="s">
        <v>564</v>
      </c>
      <c r="C155" s="146">
        <f>SUM(C156:C158)</f>
        <v>0</v>
      </c>
      <c r="D155" s="117"/>
      <c r="E155" s="117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565</v>
      </c>
      <c r="C156" s="146">
        <v>0</v>
      </c>
      <c r="D156" s="117"/>
      <c r="E156" s="117"/>
    </row>
    <row r="157" spans="1:5" x14ac:dyDescent="0.2">
      <c r="A157" s="116">
        <v>2172</v>
      </c>
      <c r="B157" s="117" t="s">
        <v>566</v>
      </c>
      <c r="C157" s="146">
        <v>0</v>
      </c>
      <c r="D157" s="117"/>
      <c r="E157" s="117"/>
    </row>
    <row r="158" spans="1:5" x14ac:dyDescent="0.2">
      <c r="A158" s="116">
        <v>2179</v>
      </c>
      <c r="B158" s="117" t="s">
        <v>567</v>
      </c>
      <c r="C158" s="146">
        <v>0</v>
      </c>
      <c r="D158" s="117"/>
      <c r="E158" s="117"/>
    </row>
    <row r="159" spans="1:5" x14ac:dyDescent="0.2">
      <c r="A159" s="116">
        <v>2260</v>
      </c>
      <c r="B159" s="117" t="s">
        <v>568</v>
      </c>
      <c r="C159" s="146">
        <f>SUM(C160:C163)</f>
        <v>0</v>
      </c>
      <c r="D159" s="117"/>
      <c r="E159" s="117"/>
    </row>
    <row r="160" spans="1:5" x14ac:dyDescent="0.2">
      <c r="A160" s="116">
        <v>2261</v>
      </c>
      <c r="B160" s="117" t="s">
        <v>569</v>
      </c>
      <c r="C160" s="146">
        <v>0</v>
      </c>
      <c r="D160" s="117"/>
    </row>
    <row r="161" spans="1:5" x14ac:dyDescent="0.2">
      <c r="A161" s="116">
        <v>2262</v>
      </c>
      <c r="B161" s="117" t="s">
        <v>570</v>
      </c>
      <c r="C161" s="146">
        <v>0</v>
      </c>
      <c r="D161" s="117"/>
      <c r="E161" s="117"/>
    </row>
    <row r="162" spans="1:5" x14ac:dyDescent="0.2">
      <c r="A162" s="116">
        <v>2263</v>
      </c>
      <c r="B162" s="117" t="s">
        <v>571</v>
      </c>
      <c r="C162" s="146">
        <v>0</v>
      </c>
      <c r="D162" s="117"/>
      <c r="E162" s="117"/>
    </row>
    <row r="163" spans="1:5" x14ac:dyDescent="0.2">
      <c r="A163" s="116">
        <v>2269</v>
      </c>
      <c r="B163" s="117" t="s">
        <v>572</v>
      </c>
      <c r="C163" s="146">
        <v>0</v>
      </c>
      <c r="D163" s="117"/>
      <c r="E163" s="117"/>
    </row>
    <row r="164" spans="1:5" x14ac:dyDescent="0.2">
      <c r="A164" s="117"/>
      <c r="B164" s="117"/>
      <c r="C164" s="117"/>
      <c r="D164" s="117"/>
      <c r="E164" s="117"/>
    </row>
    <row r="165" spans="1:5" x14ac:dyDescent="0.2">
      <c r="A165" s="113" t="s">
        <v>573</v>
      </c>
      <c r="B165" s="113"/>
      <c r="C165" s="113"/>
      <c r="D165" s="113"/>
      <c r="E165" s="113"/>
    </row>
    <row r="166" spans="1:5" x14ac:dyDescent="0.2">
      <c r="A166" s="114" t="s">
        <v>85</v>
      </c>
      <c r="B166" s="114" t="s">
        <v>82</v>
      </c>
      <c r="C166" s="114" t="s">
        <v>83</v>
      </c>
      <c r="D166" s="115" t="s">
        <v>86</v>
      </c>
      <c r="E166" s="115" t="s">
        <v>126</v>
      </c>
    </row>
    <row r="167" spans="1:5" x14ac:dyDescent="0.2">
      <c r="A167" s="116">
        <v>2190</v>
      </c>
      <c r="B167" s="117" t="s">
        <v>574</v>
      </c>
      <c r="C167" s="146">
        <f>SUM(C168:C170)</f>
        <v>-222770.36</v>
      </c>
      <c r="D167" s="117"/>
      <c r="E167" s="117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575</v>
      </c>
      <c r="C168" s="146">
        <v>5228.4799999999996</v>
      </c>
      <c r="D168" s="117"/>
      <c r="E168" s="117"/>
    </row>
    <row r="169" spans="1:5" x14ac:dyDescent="0.2">
      <c r="A169" s="116">
        <v>2192</v>
      </c>
      <c r="B169" s="117" t="s">
        <v>576</v>
      </c>
      <c r="C169" s="146">
        <v>0</v>
      </c>
      <c r="D169" s="117"/>
    </row>
    <row r="170" spans="1:5" x14ac:dyDescent="0.2">
      <c r="A170" s="116">
        <v>2199</v>
      </c>
      <c r="B170" s="117" t="s">
        <v>217</v>
      </c>
      <c r="C170" s="146">
        <v>-227998.84</v>
      </c>
      <c r="D170" s="117"/>
      <c r="E170" s="117"/>
    </row>
    <row r="171" spans="1:5" x14ac:dyDescent="0.2">
      <c r="A171" s="117"/>
      <c r="B171" s="117"/>
      <c r="C171" s="146"/>
      <c r="D171" s="117"/>
      <c r="E171" s="117"/>
    </row>
    <row r="172" spans="1:5" x14ac:dyDescent="0.2">
      <c r="A172" s="117"/>
      <c r="B172" s="117"/>
      <c r="C172" s="117"/>
      <c r="D172" s="117"/>
      <c r="E172" s="117"/>
    </row>
    <row r="173" spans="1:5" x14ac:dyDescent="0.2">
      <c r="A173" s="117"/>
      <c r="B173" s="117" t="s">
        <v>517</v>
      </c>
      <c r="C173" s="117"/>
      <c r="D173" s="117"/>
      <c r="E173" s="117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zoomScaleNormal="100" workbookViewId="0">
      <selection activeCell="C48" sqref="C48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7109375" style="22" customWidth="1"/>
    <col min="5" max="5" width="24.28515625" style="22" bestFit="1" customWidth="1"/>
    <col min="6" max="16384" width="9.140625" style="22"/>
  </cols>
  <sheetData>
    <row r="1" spans="1:5" ht="18.95" customHeight="1" x14ac:dyDescent="0.2">
      <c r="A1" s="173" t="s">
        <v>595</v>
      </c>
      <c r="B1" s="173"/>
      <c r="C1" s="173"/>
      <c r="D1" s="20" t="s">
        <v>497</v>
      </c>
      <c r="E1" s="21">
        <v>2026</v>
      </c>
    </row>
    <row r="2" spans="1:5" ht="18.95" customHeight="1" x14ac:dyDescent="0.2">
      <c r="A2" s="173" t="s">
        <v>503</v>
      </c>
      <c r="B2" s="173"/>
      <c r="C2" s="173"/>
      <c r="D2" s="20" t="s">
        <v>498</v>
      </c>
      <c r="E2" s="21" t="s">
        <v>500</v>
      </c>
    </row>
    <row r="3" spans="1:5" ht="18.95" customHeight="1" x14ac:dyDescent="0.2">
      <c r="A3" s="173" t="s">
        <v>596</v>
      </c>
      <c r="B3" s="173"/>
      <c r="C3" s="173"/>
      <c r="D3" s="20" t="s">
        <v>499</v>
      </c>
      <c r="E3" s="21">
        <v>1</v>
      </c>
    </row>
    <row r="4" spans="1:5" ht="18.95" customHeight="1" x14ac:dyDescent="0.2">
      <c r="A4" s="173" t="s">
        <v>515</v>
      </c>
      <c r="B4" s="173"/>
      <c r="C4" s="173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106</v>
      </c>
      <c r="B7" s="24"/>
      <c r="C7" s="24"/>
      <c r="D7" s="24"/>
      <c r="E7" s="24"/>
    </row>
    <row r="8" spans="1:5" x14ac:dyDescent="0.2">
      <c r="A8" s="25" t="s">
        <v>85</v>
      </c>
      <c r="B8" s="25" t="s">
        <v>82</v>
      </c>
      <c r="C8" s="25" t="s">
        <v>83</v>
      </c>
      <c r="D8" s="25" t="s">
        <v>84</v>
      </c>
      <c r="E8" s="25" t="s">
        <v>86</v>
      </c>
    </row>
    <row r="9" spans="1:5" x14ac:dyDescent="0.2">
      <c r="A9" s="26">
        <v>3110</v>
      </c>
      <c r="B9" s="22" t="s">
        <v>252</v>
      </c>
      <c r="C9" s="147">
        <v>197079737.37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383</v>
      </c>
      <c r="C10" s="147">
        <v>0</v>
      </c>
      <c r="E10" s="14"/>
    </row>
    <row r="11" spans="1:5" x14ac:dyDescent="0.2">
      <c r="A11" s="26">
        <v>3130</v>
      </c>
      <c r="B11" s="22" t="s">
        <v>384</v>
      </c>
      <c r="C11" s="147">
        <v>0</v>
      </c>
    </row>
    <row r="13" spans="1:5" x14ac:dyDescent="0.2">
      <c r="A13" s="24" t="s">
        <v>107</v>
      </c>
      <c r="B13" s="24"/>
      <c r="C13" s="24"/>
      <c r="D13" s="24"/>
      <c r="E13" s="24"/>
    </row>
    <row r="14" spans="1:5" x14ac:dyDescent="0.2">
      <c r="A14" s="25" t="s">
        <v>85</v>
      </c>
      <c r="B14" s="25" t="s">
        <v>82</v>
      </c>
      <c r="C14" s="25" t="s">
        <v>83</v>
      </c>
      <c r="D14" s="25" t="s">
        <v>385</v>
      </c>
      <c r="E14" s="25"/>
    </row>
    <row r="15" spans="1:5" x14ac:dyDescent="0.2">
      <c r="A15" s="26">
        <v>3210</v>
      </c>
      <c r="B15" s="22" t="s">
        <v>386</v>
      </c>
      <c r="C15" s="147">
        <v>6851228.1500000004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387</v>
      </c>
      <c r="C16" s="147">
        <v>31173248.969999999</v>
      </c>
    </row>
    <row r="17" spans="1:5" x14ac:dyDescent="0.2">
      <c r="A17" s="26">
        <v>3230</v>
      </c>
      <c r="B17" s="22" t="s">
        <v>388</v>
      </c>
      <c r="C17" s="147">
        <f>SUM(C18:C21)</f>
        <v>0</v>
      </c>
    </row>
    <row r="18" spans="1:5" x14ac:dyDescent="0.2">
      <c r="A18" s="26">
        <v>3231</v>
      </c>
      <c r="B18" s="22" t="s">
        <v>389</v>
      </c>
      <c r="C18" s="147">
        <v>0</v>
      </c>
    </row>
    <row r="19" spans="1:5" x14ac:dyDescent="0.2">
      <c r="A19" s="26">
        <v>3232</v>
      </c>
      <c r="B19" s="22" t="s">
        <v>390</v>
      </c>
      <c r="C19" s="147">
        <v>0</v>
      </c>
      <c r="E19" s="14"/>
    </row>
    <row r="20" spans="1:5" x14ac:dyDescent="0.2">
      <c r="A20" s="26">
        <v>3233</v>
      </c>
      <c r="B20" s="22" t="s">
        <v>391</v>
      </c>
      <c r="C20" s="147">
        <v>0</v>
      </c>
    </row>
    <row r="21" spans="1:5" x14ac:dyDescent="0.2">
      <c r="A21" s="26">
        <v>3239</v>
      </c>
      <c r="B21" s="22" t="s">
        <v>392</v>
      </c>
      <c r="C21" s="147">
        <v>0</v>
      </c>
    </row>
    <row r="22" spans="1:5" x14ac:dyDescent="0.2">
      <c r="A22" s="26">
        <v>3240</v>
      </c>
      <c r="B22" s="22" t="s">
        <v>393</v>
      </c>
      <c r="C22" s="147">
        <f>SUM(C23:C25)</f>
        <v>0</v>
      </c>
    </row>
    <row r="23" spans="1:5" x14ac:dyDescent="0.2">
      <c r="A23" s="26">
        <v>3241</v>
      </c>
      <c r="B23" s="22" t="s">
        <v>394</v>
      </c>
      <c r="C23" s="147">
        <v>0</v>
      </c>
    </row>
    <row r="24" spans="1:5" x14ac:dyDescent="0.2">
      <c r="A24" s="26">
        <v>3242</v>
      </c>
      <c r="B24" s="22" t="s">
        <v>395</v>
      </c>
      <c r="C24" s="147">
        <v>0</v>
      </c>
    </row>
    <row r="25" spans="1:5" x14ac:dyDescent="0.2">
      <c r="A25" s="26">
        <v>3243</v>
      </c>
      <c r="B25" s="22" t="s">
        <v>396</v>
      </c>
      <c r="C25" s="147">
        <v>0</v>
      </c>
    </row>
    <row r="26" spans="1:5" x14ac:dyDescent="0.2">
      <c r="A26" s="26">
        <v>3250</v>
      </c>
      <c r="B26" s="22" t="s">
        <v>397</v>
      </c>
      <c r="C26" s="147">
        <f>SUM(C27:C29)</f>
        <v>205</v>
      </c>
    </row>
    <row r="27" spans="1:5" x14ac:dyDescent="0.2">
      <c r="A27" s="26">
        <v>3251</v>
      </c>
      <c r="B27" s="22" t="s">
        <v>398</v>
      </c>
      <c r="C27" s="147">
        <v>0</v>
      </c>
    </row>
    <row r="28" spans="1:5" x14ac:dyDescent="0.2">
      <c r="A28" s="26">
        <v>3252</v>
      </c>
      <c r="B28" s="22" t="s">
        <v>399</v>
      </c>
      <c r="C28" s="147">
        <v>205</v>
      </c>
    </row>
    <row r="29" spans="1:5" x14ac:dyDescent="0.2">
      <c r="A29" s="26">
        <v>3253</v>
      </c>
      <c r="B29" s="22" t="s">
        <v>594</v>
      </c>
      <c r="C29" s="147">
        <v>0</v>
      </c>
    </row>
    <row r="30" spans="1:5" x14ac:dyDescent="0.2">
      <c r="B30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B156" sqref="B156"/>
    </sheetView>
  </sheetViews>
  <sheetFormatPr baseColWidth="10" defaultColWidth="9.140625" defaultRowHeight="11.25" x14ac:dyDescent="0.2"/>
  <cols>
    <col min="1" max="1" width="10" style="22" customWidth="1"/>
    <col min="2" max="2" width="63.42578125" style="22" bestFit="1" customWidth="1"/>
    <col min="3" max="3" width="15.28515625" style="22" bestFit="1" customWidth="1"/>
    <col min="4" max="4" width="16.42578125" style="22" bestFit="1" customWidth="1"/>
    <col min="5" max="5" width="24.28515625" style="22" bestFit="1" customWidth="1"/>
    <col min="6" max="16384" width="9.140625" style="22"/>
  </cols>
  <sheetData>
    <row r="1" spans="1:5" s="28" customFormat="1" ht="18.95" customHeight="1" x14ac:dyDescent="0.25">
      <c r="A1" s="173" t="s">
        <v>595</v>
      </c>
      <c r="B1" s="173"/>
      <c r="C1" s="173"/>
      <c r="D1" s="20" t="s">
        <v>497</v>
      </c>
      <c r="E1" s="21">
        <v>2026</v>
      </c>
    </row>
    <row r="2" spans="1:5" s="28" customFormat="1" ht="18.95" customHeight="1" x14ac:dyDescent="0.25">
      <c r="A2" s="173" t="s">
        <v>504</v>
      </c>
      <c r="B2" s="173"/>
      <c r="C2" s="173"/>
      <c r="D2" s="20" t="s">
        <v>498</v>
      </c>
      <c r="E2" s="21" t="s">
        <v>500</v>
      </c>
    </row>
    <row r="3" spans="1:5" s="28" customFormat="1" ht="18.95" customHeight="1" x14ac:dyDescent="0.25">
      <c r="A3" s="173" t="s">
        <v>596</v>
      </c>
      <c r="B3" s="173"/>
      <c r="C3" s="173"/>
      <c r="D3" s="20" t="s">
        <v>499</v>
      </c>
      <c r="E3" s="21">
        <v>1</v>
      </c>
    </row>
    <row r="4" spans="1:5" s="28" customFormat="1" ht="18.95" customHeight="1" x14ac:dyDescent="0.25">
      <c r="A4" s="173" t="s">
        <v>515</v>
      </c>
      <c r="B4" s="173"/>
      <c r="C4" s="173"/>
      <c r="D4" s="20"/>
      <c r="E4" s="21"/>
    </row>
    <row r="5" spans="1:5" x14ac:dyDescent="0.2">
      <c r="A5" s="23" t="s">
        <v>115</v>
      </c>
      <c r="B5" s="24"/>
      <c r="C5" s="24"/>
      <c r="D5" s="24"/>
      <c r="E5" s="24"/>
    </row>
    <row r="7" spans="1:5" x14ac:dyDescent="0.2">
      <c r="A7" s="24" t="s">
        <v>583</v>
      </c>
      <c r="B7" s="24"/>
      <c r="C7" s="24"/>
      <c r="D7" s="24"/>
      <c r="E7" s="137"/>
    </row>
    <row r="8" spans="1:5" x14ac:dyDescent="0.2">
      <c r="A8" s="25" t="s">
        <v>85</v>
      </c>
      <c r="B8" s="25" t="s">
        <v>82</v>
      </c>
      <c r="C8" s="81">
        <v>2026</v>
      </c>
      <c r="D8" s="81">
        <v>2025</v>
      </c>
      <c r="E8" s="138"/>
    </row>
    <row r="9" spans="1:5" x14ac:dyDescent="0.2">
      <c r="A9" s="26">
        <v>1111</v>
      </c>
      <c r="B9" s="22" t="s">
        <v>400</v>
      </c>
      <c r="C9" s="147">
        <v>15950</v>
      </c>
      <c r="D9" s="147">
        <v>15950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401</v>
      </c>
      <c r="C10" s="147">
        <v>44613722.909999996</v>
      </c>
      <c r="D10" s="147">
        <v>41305377.020000003</v>
      </c>
    </row>
    <row r="11" spans="1:5" x14ac:dyDescent="0.2">
      <c r="A11" s="26">
        <v>1113</v>
      </c>
      <c r="B11" s="22" t="s">
        <v>402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116</v>
      </c>
      <c r="C12" s="147">
        <v>16164112.439999999</v>
      </c>
      <c r="D12" s="147">
        <v>20195737.640000001</v>
      </c>
    </row>
    <row r="13" spans="1:5" x14ac:dyDescent="0.2">
      <c r="A13" s="26">
        <v>1115</v>
      </c>
      <c r="B13" s="22" t="s">
        <v>117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403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404</v>
      </c>
      <c r="C15" s="147">
        <v>181865.99</v>
      </c>
      <c r="D15" s="147">
        <v>181865.99</v>
      </c>
    </row>
    <row r="16" spans="1:5" x14ac:dyDescent="0.2">
      <c r="A16" s="33">
        <v>1110</v>
      </c>
      <c r="B16" s="34" t="s">
        <v>518</v>
      </c>
      <c r="C16" s="148">
        <f>SUM(C9:C15)</f>
        <v>60975651.339999996</v>
      </c>
      <c r="D16" s="148">
        <f>SUM(D9:D15)</f>
        <v>61698930.650000006</v>
      </c>
    </row>
    <row r="19" spans="1:5" x14ac:dyDescent="0.2">
      <c r="A19" s="24" t="s">
        <v>584</v>
      </c>
      <c r="B19" s="24"/>
      <c r="C19" s="24"/>
      <c r="D19" s="24"/>
    </row>
    <row r="20" spans="1:5" x14ac:dyDescent="0.2">
      <c r="A20" s="25" t="s">
        <v>85</v>
      </c>
      <c r="B20" s="25" t="s">
        <v>82</v>
      </c>
      <c r="C20" s="81">
        <v>2026</v>
      </c>
      <c r="D20" s="81">
        <v>2025</v>
      </c>
    </row>
    <row r="21" spans="1:5" x14ac:dyDescent="0.2">
      <c r="A21" s="33">
        <v>1230</v>
      </c>
      <c r="B21" s="34" t="s">
        <v>148</v>
      </c>
      <c r="C21" s="148">
        <f>SUM(C22:C28)</f>
        <v>2607973.5</v>
      </c>
      <c r="D21" s="148">
        <f>SUM(D22:D28)</f>
        <v>8703012.2699999996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149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150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151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152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153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154</v>
      </c>
      <c r="C27" s="147">
        <v>2607973.5</v>
      </c>
      <c r="D27" s="147">
        <v>8703012.2699999996</v>
      </c>
    </row>
    <row r="28" spans="1:5" x14ac:dyDescent="0.2">
      <c r="A28" s="26">
        <v>1239</v>
      </c>
      <c r="B28" s="22" t="s">
        <v>155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156</v>
      </c>
      <c r="C29" s="148">
        <f>SUM(C30:C37)</f>
        <v>312938</v>
      </c>
      <c r="D29" s="148">
        <f>SUM(D30:D37)</f>
        <v>610757.99</v>
      </c>
    </row>
    <row r="30" spans="1:5" x14ac:dyDescent="0.2">
      <c r="A30" s="26">
        <v>1241</v>
      </c>
      <c r="B30" s="22" t="s">
        <v>157</v>
      </c>
      <c r="C30" s="147">
        <v>309618</v>
      </c>
      <c r="D30" s="147">
        <v>294481.21999999997</v>
      </c>
    </row>
    <row r="31" spans="1:5" x14ac:dyDescent="0.2">
      <c r="A31" s="26">
        <v>1242</v>
      </c>
      <c r="B31" s="22" t="s">
        <v>158</v>
      </c>
      <c r="C31" s="147">
        <v>0</v>
      </c>
      <c r="D31" s="147">
        <v>173508.92</v>
      </c>
    </row>
    <row r="32" spans="1:5" x14ac:dyDescent="0.2">
      <c r="A32" s="26">
        <v>1243</v>
      </c>
      <c r="B32" s="22" t="s">
        <v>159</v>
      </c>
      <c r="C32" s="147">
        <v>0</v>
      </c>
      <c r="D32" s="147">
        <v>14268</v>
      </c>
    </row>
    <row r="33" spans="1:5" x14ac:dyDescent="0.2">
      <c r="A33" s="26">
        <v>1244</v>
      </c>
      <c r="B33" s="22" t="s">
        <v>160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161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162</v>
      </c>
      <c r="C35" s="147">
        <v>3320</v>
      </c>
      <c r="D35" s="147">
        <v>128499.85</v>
      </c>
    </row>
    <row r="36" spans="1:5" x14ac:dyDescent="0.2">
      <c r="A36" s="26">
        <v>1247</v>
      </c>
      <c r="B36" s="22" t="s">
        <v>163</v>
      </c>
      <c r="C36" s="147">
        <v>0</v>
      </c>
      <c r="D36" s="147">
        <v>0</v>
      </c>
    </row>
    <row r="37" spans="1:5" x14ac:dyDescent="0.2">
      <c r="A37" s="26">
        <v>1248</v>
      </c>
      <c r="B37" s="22" t="s">
        <v>164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166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167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168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169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170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171</v>
      </c>
      <c r="C43" s="150">
        <v>0</v>
      </c>
      <c r="D43" s="150">
        <v>0</v>
      </c>
    </row>
    <row r="44" spans="1:5" x14ac:dyDescent="0.2">
      <c r="B44" s="82" t="s">
        <v>519</v>
      </c>
      <c r="C44" s="148">
        <f>C21+C29+C38</f>
        <v>2920911.5</v>
      </c>
      <c r="D44" s="148">
        <f>D21+D29+D38</f>
        <v>9313770.2599999998</v>
      </c>
    </row>
    <row r="45" spans="1:5" x14ac:dyDescent="0.2">
      <c r="E45" s="136"/>
    </row>
    <row r="46" spans="1:5" x14ac:dyDescent="0.2">
      <c r="A46" s="24" t="s">
        <v>585</v>
      </c>
      <c r="B46" s="24"/>
      <c r="C46" s="24"/>
      <c r="D46" s="24"/>
      <c r="E46" s="137"/>
    </row>
    <row r="47" spans="1:5" x14ac:dyDescent="0.2">
      <c r="A47" s="25" t="s">
        <v>85</v>
      </c>
      <c r="B47" s="25" t="s">
        <v>82</v>
      </c>
      <c r="C47" s="81">
        <v>2026</v>
      </c>
      <c r="D47" s="81">
        <v>2025</v>
      </c>
      <c r="E47" s="138"/>
    </row>
    <row r="48" spans="1:5" x14ac:dyDescent="0.2">
      <c r="A48" s="33">
        <v>3210</v>
      </c>
      <c r="B48" s="34" t="s">
        <v>520</v>
      </c>
      <c r="C48" s="148">
        <v>6851228.1500000004</v>
      </c>
      <c r="D48" s="148">
        <v>2187866.89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509</v>
      </c>
      <c r="C49" s="148">
        <f>C54+C66+C94+C97+C50</f>
        <v>741645.01</v>
      </c>
      <c r="D49" s="148">
        <f>D54+D66+D94+D97+D50</f>
        <v>3629435.3800000004</v>
      </c>
    </row>
    <row r="50" spans="1:4" x14ac:dyDescent="0.2">
      <c r="A50" s="96">
        <v>5100</v>
      </c>
      <c r="B50" s="97" t="s">
        <v>277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144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144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538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342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510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344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511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347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512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350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513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513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514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354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355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356</v>
      </c>
      <c r="C66" s="148">
        <f>C67+C76+C79+C85</f>
        <v>693681.89</v>
      </c>
      <c r="D66" s="148">
        <f>D67+D76+D79+D85</f>
        <v>3495165.3000000003</v>
      </c>
    </row>
    <row r="67" spans="1:4" x14ac:dyDescent="0.2">
      <c r="A67" s="26">
        <v>5510</v>
      </c>
      <c r="B67" s="22" t="s">
        <v>357</v>
      </c>
      <c r="C67" s="147">
        <f>SUM(C68:C75)</f>
        <v>693681.83</v>
      </c>
      <c r="D67" s="147">
        <f>SUM(D68:D75)</f>
        <v>3495165.18</v>
      </c>
    </row>
    <row r="68" spans="1:4" x14ac:dyDescent="0.2">
      <c r="A68" s="26">
        <v>5511</v>
      </c>
      <c r="B68" s="22" t="s">
        <v>358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359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360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361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362</v>
      </c>
      <c r="C72" s="147">
        <v>693681.83</v>
      </c>
      <c r="D72" s="147">
        <v>3495165.18</v>
      </c>
    </row>
    <row r="73" spans="1:4" x14ac:dyDescent="0.2">
      <c r="A73" s="26">
        <v>5516</v>
      </c>
      <c r="B73" s="22" t="s">
        <v>363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364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0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365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366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367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368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369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370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371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372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373</v>
      </c>
      <c r="C85" s="147">
        <f>SUM(C86:C93)</f>
        <v>0.06</v>
      </c>
      <c r="D85" s="147">
        <f>SUM(D86:D93)</f>
        <v>0.12</v>
      </c>
    </row>
    <row r="86" spans="1:4" x14ac:dyDescent="0.2">
      <c r="A86" s="26">
        <v>5591</v>
      </c>
      <c r="B86" s="22" t="s">
        <v>374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375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376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377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378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273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379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380</v>
      </c>
      <c r="C93" s="147">
        <v>0.06</v>
      </c>
      <c r="D93" s="147">
        <v>0.12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381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382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521</v>
      </c>
      <c r="C97" s="148">
        <f>SUM(C98:C102)</f>
        <v>47963.12</v>
      </c>
      <c r="D97" s="148">
        <f>SUM(D98:D102)</f>
        <v>134270.07999999999</v>
      </c>
    </row>
    <row r="98" spans="1:4" x14ac:dyDescent="0.2">
      <c r="A98" s="26">
        <v>2111</v>
      </c>
      <c r="B98" s="22" t="s">
        <v>522</v>
      </c>
      <c r="C98" s="147">
        <v>0</v>
      </c>
      <c r="D98" s="147">
        <v>0</v>
      </c>
    </row>
    <row r="99" spans="1:4" x14ac:dyDescent="0.2">
      <c r="A99" s="26">
        <v>2112</v>
      </c>
      <c r="B99" s="22" t="s">
        <v>523</v>
      </c>
      <c r="C99" s="147">
        <v>51669.120000000003</v>
      </c>
      <c r="D99" s="147">
        <v>41578.68</v>
      </c>
    </row>
    <row r="100" spans="1:4" x14ac:dyDescent="0.2">
      <c r="A100" s="26">
        <v>2112</v>
      </c>
      <c r="B100" s="22" t="s">
        <v>524</v>
      </c>
      <c r="C100" s="147">
        <v>-3706</v>
      </c>
      <c r="D100" s="147">
        <v>92691.4</v>
      </c>
    </row>
    <row r="101" spans="1:4" x14ac:dyDescent="0.2">
      <c r="A101" s="26">
        <v>2115</v>
      </c>
      <c r="B101" s="22" t="s">
        <v>525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526</v>
      </c>
      <c r="C102" s="147">
        <v>0</v>
      </c>
      <c r="D102" s="147">
        <v>0</v>
      </c>
    </row>
    <row r="103" spans="1:4" x14ac:dyDescent="0.2">
      <c r="A103" s="98"/>
      <c r="B103" s="102" t="s">
        <v>539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172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540</v>
      </c>
      <c r="C105" s="155">
        <v>0</v>
      </c>
      <c r="D105" s="155">
        <v>0</v>
      </c>
    </row>
    <row r="106" spans="1:4" x14ac:dyDescent="0.2">
      <c r="A106" s="98"/>
      <c r="B106" s="102" t="s">
        <v>541</v>
      </c>
      <c r="C106" s="151">
        <f>+C107+C129</f>
        <v>0</v>
      </c>
      <c r="D106" s="151">
        <f>+D107+D129</f>
        <v>0</v>
      </c>
    </row>
    <row r="107" spans="1:4" x14ac:dyDescent="0.2">
      <c r="A107" s="96">
        <v>4300</v>
      </c>
      <c r="B107" s="100" t="s">
        <v>589</v>
      </c>
      <c r="C107" s="154">
        <f>C121+C108+C111+C117+C119</f>
        <v>0</v>
      </c>
      <c r="D107" s="156">
        <f>D121+D108+D111+D117+D119</f>
        <v>0</v>
      </c>
    </row>
    <row r="108" spans="1:4" x14ac:dyDescent="0.2">
      <c r="A108" s="96">
        <v>4310</v>
      </c>
      <c r="B108" s="100" t="s">
        <v>260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429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261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262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263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264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265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266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267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268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268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269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269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270</v>
      </c>
      <c r="C121" s="158">
        <f>SUM(C122:C128)</f>
        <v>0</v>
      </c>
      <c r="D121" s="158">
        <f>SUM(D122:D128)</f>
        <v>0</v>
      </c>
    </row>
    <row r="122" spans="1:4" x14ac:dyDescent="0.2">
      <c r="A122" s="79">
        <v>4392</v>
      </c>
      <c r="B122" s="122" t="s">
        <v>271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430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272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273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274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431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270</v>
      </c>
      <c r="C128" s="155">
        <v>0</v>
      </c>
      <c r="D128" s="155">
        <v>0</v>
      </c>
    </row>
    <row r="129" spans="1:4" x14ac:dyDescent="0.2">
      <c r="A129" s="33">
        <v>1120</v>
      </c>
      <c r="B129" s="85" t="s">
        <v>527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528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529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530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531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532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533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534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535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536</v>
      </c>
      <c r="C138" s="147">
        <v>0</v>
      </c>
      <c r="D138" s="147">
        <v>0</v>
      </c>
    </row>
    <row r="139" spans="1:4" x14ac:dyDescent="0.2">
      <c r="A139" s="26"/>
      <c r="B139" s="87" t="s">
        <v>537</v>
      </c>
      <c r="C139" s="148">
        <f>C48+C49-C103-C106</f>
        <v>7592873.1600000001</v>
      </c>
      <c r="D139" s="148">
        <f>D48+D49-D103-D106</f>
        <v>5817302.2700000005</v>
      </c>
    </row>
    <row r="141" spans="1:4" x14ac:dyDescent="0.2">
      <c r="B141" s="22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C39" sqref="C39"/>
    </sheetView>
  </sheetViews>
  <sheetFormatPr baseColWidth="10" defaultColWidth="11.42578125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9" customFormat="1" ht="18" customHeight="1" x14ac:dyDescent="0.25">
      <c r="A1" s="174" t="s">
        <v>595</v>
      </c>
      <c r="B1" s="175"/>
      <c r="C1" s="176"/>
    </row>
    <row r="2" spans="1:3" s="29" customFormat="1" ht="18" customHeight="1" x14ac:dyDescent="0.25">
      <c r="A2" s="177" t="s">
        <v>505</v>
      </c>
      <c r="B2" s="178"/>
      <c r="C2" s="179"/>
    </row>
    <row r="3" spans="1:3" s="29" customFormat="1" ht="18" customHeight="1" x14ac:dyDescent="0.25">
      <c r="A3" s="177" t="s">
        <v>596</v>
      </c>
      <c r="B3" s="178"/>
      <c r="C3" s="179"/>
    </row>
    <row r="4" spans="1:3" s="31" customFormat="1" ht="18" customHeight="1" x14ac:dyDescent="0.2">
      <c r="A4" s="180" t="s">
        <v>506</v>
      </c>
      <c r="B4" s="181"/>
      <c r="C4" s="182"/>
    </row>
    <row r="5" spans="1:3" s="31" customFormat="1" ht="18" customHeight="1" x14ac:dyDescent="0.2">
      <c r="A5" s="183" t="s">
        <v>405</v>
      </c>
      <c r="B5" s="184"/>
      <c r="C5" s="129">
        <v>2026</v>
      </c>
    </row>
    <row r="6" spans="1:3" x14ac:dyDescent="0.2">
      <c r="A6" s="45" t="s">
        <v>434</v>
      </c>
      <c r="B6" s="45"/>
      <c r="C6" s="88">
        <v>19676198.359999999</v>
      </c>
    </row>
    <row r="7" spans="1:3" x14ac:dyDescent="0.2">
      <c r="A7" s="46"/>
      <c r="B7" s="47"/>
      <c r="C7" s="48"/>
    </row>
    <row r="8" spans="1:3" x14ac:dyDescent="0.2">
      <c r="A8" s="55" t="s">
        <v>435</v>
      </c>
      <c r="B8" s="55"/>
      <c r="C8" s="89">
        <f>SUM(C9:C14)</f>
        <v>0</v>
      </c>
    </row>
    <row r="9" spans="1:3" x14ac:dyDescent="0.2">
      <c r="A9" s="62" t="s">
        <v>436</v>
      </c>
      <c r="B9" s="61" t="s">
        <v>260</v>
      </c>
      <c r="C9" s="90">
        <v>0</v>
      </c>
    </row>
    <row r="10" spans="1:3" x14ac:dyDescent="0.2">
      <c r="A10" s="49" t="s">
        <v>437</v>
      </c>
      <c r="B10" s="50" t="s">
        <v>446</v>
      </c>
      <c r="C10" s="90">
        <v>0</v>
      </c>
    </row>
    <row r="11" spans="1:3" x14ac:dyDescent="0.2">
      <c r="A11" s="49" t="s">
        <v>438</v>
      </c>
      <c r="B11" s="50" t="s">
        <v>268</v>
      </c>
      <c r="C11" s="90">
        <v>0</v>
      </c>
    </row>
    <row r="12" spans="1:3" x14ac:dyDescent="0.2">
      <c r="A12" s="49" t="s">
        <v>439</v>
      </c>
      <c r="B12" s="50" t="s">
        <v>269</v>
      </c>
      <c r="C12" s="90">
        <v>0</v>
      </c>
    </row>
    <row r="13" spans="1:3" x14ac:dyDescent="0.2">
      <c r="A13" s="49" t="s">
        <v>440</v>
      </c>
      <c r="B13" s="50" t="s">
        <v>270</v>
      </c>
      <c r="C13" s="90">
        <v>0</v>
      </c>
    </row>
    <row r="14" spans="1:3" x14ac:dyDescent="0.2">
      <c r="A14" s="51" t="s">
        <v>441</v>
      </c>
      <c r="B14" s="52" t="s">
        <v>442</v>
      </c>
      <c r="C14" s="90">
        <v>0</v>
      </c>
    </row>
    <row r="15" spans="1:3" x14ac:dyDescent="0.2">
      <c r="A15" s="46"/>
      <c r="B15" s="53"/>
      <c r="C15" s="54"/>
    </row>
    <row r="16" spans="1:3" x14ac:dyDescent="0.2">
      <c r="A16" s="55" t="s">
        <v>591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445</v>
      </c>
      <c r="C17" s="90">
        <v>0</v>
      </c>
    </row>
    <row r="18" spans="1:3" x14ac:dyDescent="0.2">
      <c r="A18" s="57">
        <v>3.2</v>
      </c>
      <c r="B18" s="50" t="s">
        <v>443</v>
      </c>
      <c r="C18" s="90">
        <v>0</v>
      </c>
    </row>
    <row r="19" spans="1:3" x14ac:dyDescent="0.2">
      <c r="A19" s="57">
        <v>3.3</v>
      </c>
      <c r="B19" s="52" t="s">
        <v>444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542</v>
      </c>
      <c r="B21" s="60"/>
      <c r="C21" s="88">
        <f>C6+C8-C16</f>
        <v>19676198.359999999</v>
      </c>
    </row>
    <row r="23" spans="1:3" x14ac:dyDescent="0.2">
      <c r="B23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landscape" r:id="rId1"/>
  <ignoredErrors>
    <ignoredError sqref="A9:A14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2"/>
  <sheetViews>
    <sheetView showGridLines="0" workbookViewId="0">
      <selection activeCell="C55" sqref="C55"/>
    </sheetView>
  </sheetViews>
  <sheetFormatPr baseColWidth="10" defaultColWidth="11.42578125" defaultRowHeight="11.25" x14ac:dyDescent="0.2"/>
  <cols>
    <col min="1" max="1" width="3.710937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85" t="s">
        <v>595</v>
      </c>
      <c r="B1" s="186"/>
      <c r="C1" s="187"/>
    </row>
    <row r="2" spans="1:3" s="32" customFormat="1" ht="18.95" customHeight="1" x14ac:dyDescent="0.25">
      <c r="A2" s="188" t="s">
        <v>507</v>
      </c>
      <c r="B2" s="189"/>
      <c r="C2" s="190"/>
    </row>
    <row r="3" spans="1:3" s="32" customFormat="1" ht="18.95" customHeight="1" x14ac:dyDescent="0.25">
      <c r="A3" s="188" t="s">
        <v>596</v>
      </c>
      <c r="B3" s="189"/>
      <c r="C3" s="190"/>
    </row>
    <row r="4" spans="1:3" x14ac:dyDescent="0.2">
      <c r="A4" s="180" t="s">
        <v>506</v>
      </c>
      <c r="B4" s="181"/>
      <c r="C4" s="182"/>
    </row>
    <row r="5" spans="1:3" ht="22.15" customHeight="1" x14ac:dyDescent="0.2">
      <c r="A5" s="191" t="s">
        <v>405</v>
      </c>
      <c r="B5" s="192"/>
      <c r="C5" s="129">
        <v>2026</v>
      </c>
    </row>
    <row r="6" spans="1:3" x14ac:dyDescent="0.2">
      <c r="A6" s="70" t="s">
        <v>447</v>
      </c>
      <c r="B6" s="45"/>
      <c r="C6" s="92">
        <v>15052199.82</v>
      </c>
    </row>
    <row r="7" spans="1:3" x14ac:dyDescent="0.2">
      <c r="A7" s="64"/>
      <c r="B7" s="47"/>
      <c r="C7" s="65"/>
    </row>
    <row r="8" spans="1:3" x14ac:dyDescent="0.2">
      <c r="A8" s="55" t="s">
        <v>448</v>
      </c>
      <c r="B8" s="66"/>
      <c r="C8" s="89">
        <f>SUM(C9:C29)</f>
        <v>2920911.5</v>
      </c>
    </row>
    <row r="9" spans="1:3" x14ac:dyDescent="0.2">
      <c r="A9" s="80">
        <v>2.1</v>
      </c>
      <c r="B9" s="71" t="s">
        <v>288</v>
      </c>
      <c r="C9" s="93">
        <v>0</v>
      </c>
    </row>
    <row r="10" spans="1:3" x14ac:dyDescent="0.2">
      <c r="A10" s="80">
        <v>2.2000000000000002</v>
      </c>
      <c r="B10" s="71" t="s">
        <v>285</v>
      </c>
      <c r="C10" s="93">
        <v>0</v>
      </c>
    </row>
    <row r="11" spans="1:3" x14ac:dyDescent="0.2">
      <c r="A11" s="76">
        <v>2.2999999999999998</v>
      </c>
      <c r="B11" s="63" t="s">
        <v>157</v>
      </c>
      <c r="C11" s="93">
        <v>309618</v>
      </c>
    </row>
    <row r="12" spans="1:3" x14ac:dyDescent="0.2">
      <c r="A12" s="76">
        <v>2.4</v>
      </c>
      <c r="B12" s="63" t="s">
        <v>158</v>
      </c>
      <c r="C12" s="93">
        <v>0</v>
      </c>
    </row>
    <row r="13" spans="1:3" x14ac:dyDescent="0.2">
      <c r="A13" s="76">
        <v>2.5</v>
      </c>
      <c r="B13" s="63" t="s">
        <v>159</v>
      </c>
      <c r="C13" s="93">
        <v>0</v>
      </c>
    </row>
    <row r="14" spans="1:3" x14ac:dyDescent="0.2">
      <c r="A14" s="76">
        <v>2.6</v>
      </c>
      <c r="B14" s="63" t="s">
        <v>160</v>
      </c>
      <c r="C14" s="93">
        <v>0</v>
      </c>
    </row>
    <row r="15" spans="1:3" x14ac:dyDescent="0.2">
      <c r="A15" s="76">
        <v>2.7</v>
      </c>
      <c r="B15" s="63" t="s">
        <v>161</v>
      </c>
      <c r="C15" s="93">
        <v>0</v>
      </c>
    </row>
    <row r="16" spans="1:3" x14ac:dyDescent="0.2">
      <c r="A16" s="76">
        <v>2.8</v>
      </c>
      <c r="B16" s="63" t="s">
        <v>162</v>
      </c>
      <c r="C16" s="93">
        <v>3320</v>
      </c>
    </row>
    <row r="17" spans="1:3" x14ac:dyDescent="0.2">
      <c r="A17" s="76">
        <v>2.9</v>
      </c>
      <c r="B17" s="63" t="s">
        <v>164</v>
      </c>
      <c r="C17" s="93">
        <v>0</v>
      </c>
    </row>
    <row r="18" spans="1:3" x14ac:dyDescent="0.2">
      <c r="A18" s="76" t="s">
        <v>449</v>
      </c>
      <c r="B18" s="63" t="s">
        <v>450</v>
      </c>
      <c r="C18" s="93">
        <v>0</v>
      </c>
    </row>
    <row r="19" spans="1:3" x14ac:dyDescent="0.2">
      <c r="A19" s="76" t="s">
        <v>475</v>
      </c>
      <c r="B19" s="63" t="s">
        <v>166</v>
      </c>
      <c r="C19" s="93">
        <v>0</v>
      </c>
    </row>
    <row r="20" spans="1:3" x14ac:dyDescent="0.2">
      <c r="A20" s="76" t="s">
        <v>476</v>
      </c>
      <c r="B20" s="63" t="s">
        <v>451</v>
      </c>
      <c r="C20" s="93">
        <v>0</v>
      </c>
    </row>
    <row r="21" spans="1:3" x14ac:dyDescent="0.2">
      <c r="A21" s="76" t="s">
        <v>477</v>
      </c>
      <c r="B21" s="63" t="s">
        <v>452</v>
      </c>
      <c r="C21" s="93">
        <v>2607973.5</v>
      </c>
    </row>
    <row r="22" spans="1:3" x14ac:dyDescent="0.2">
      <c r="A22" s="76" t="s">
        <v>478</v>
      </c>
      <c r="B22" s="63" t="s">
        <v>453</v>
      </c>
      <c r="C22" s="93">
        <v>0</v>
      </c>
    </row>
    <row r="23" spans="1:3" x14ac:dyDescent="0.2">
      <c r="A23" s="76" t="s">
        <v>454</v>
      </c>
      <c r="B23" s="63" t="s">
        <v>455</v>
      </c>
      <c r="C23" s="93">
        <v>0</v>
      </c>
    </row>
    <row r="24" spans="1:3" x14ac:dyDescent="0.2">
      <c r="A24" s="76" t="s">
        <v>456</v>
      </c>
      <c r="B24" s="63" t="s">
        <v>457</v>
      </c>
      <c r="C24" s="93">
        <v>0</v>
      </c>
    </row>
    <row r="25" spans="1:3" x14ac:dyDescent="0.2">
      <c r="A25" s="76" t="s">
        <v>458</v>
      </c>
      <c r="B25" s="63" t="s">
        <v>459</v>
      </c>
      <c r="C25" s="93">
        <v>0</v>
      </c>
    </row>
    <row r="26" spans="1:3" x14ac:dyDescent="0.2">
      <c r="A26" s="76" t="s">
        <v>460</v>
      </c>
      <c r="B26" s="63" t="s">
        <v>461</v>
      </c>
      <c r="C26" s="93">
        <v>0</v>
      </c>
    </row>
    <row r="27" spans="1:3" x14ac:dyDescent="0.2">
      <c r="A27" s="76" t="s">
        <v>462</v>
      </c>
      <c r="B27" s="63" t="s">
        <v>463</v>
      </c>
      <c r="C27" s="93">
        <v>0</v>
      </c>
    </row>
    <row r="28" spans="1:3" x14ac:dyDescent="0.2">
      <c r="A28" s="76" t="s">
        <v>464</v>
      </c>
      <c r="B28" s="63" t="s">
        <v>465</v>
      </c>
      <c r="C28" s="93">
        <v>0</v>
      </c>
    </row>
    <row r="29" spans="1:3" x14ac:dyDescent="0.2">
      <c r="A29" s="76" t="s">
        <v>466</v>
      </c>
      <c r="B29" s="71" t="s">
        <v>467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468</v>
      </c>
      <c r="B31" s="75"/>
      <c r="C31" s="94">
        <f>SUM(C32:C38)</f>
        <v>693681.89</v>
      </c>
    </row>
    <row r="32" spans="1:3" x14ac:dyDescent="0.2">
      <c r="A32" s="76" t="s">
        <v>469</v>
      </c>
      <c r="B32" s="63" t="s">
        <v>357</v>
      </c>
      <c r="C32" s="93">
        <v>693681.83</v>
      </c>
    </row>
    <row r="33" spans="1:3" x14ac:dyDescent="0.2">
      <c r="A33" s="76" t="s">
        <v>470</v>
      </c>
      <c r="B33" s="63" t="s">
        <v>40</v>
      </c>
      <c r="C33" s="93">
        <v>0</v>
      </c>
    </row>
    <row r="34" spans="1:3" x14ac:dyDescent="0.2">
      <c r="A34" s="76" t="s">
        <v>471</v>
      </c>
      <c r="B34" s="63" t="s">
        <v>367</v>
      </c>
      <c r="C34" s="93">
        <v>0</v>
      </c>
    </row>
    <row r="35" spans="1:3" x14ac:dyDescent="0.2">
      <c r="A35" s="76" t="s">
        <v>472</v>
      </c>
      <c r="B35" s="63" t="s">
        <v>373</v>
      </c>
      <c r="C35" s="93">
        <v>0.06</v>
      </c>
    </row>
    <row r="36" spans="1:3" x14ac:dyDescent="0.2">
      <c r="A36" s="76" t="s">
        <v>473</v>
      </c>
      <c r="B36" s="63" t="s">
        <v>381</v>
      </c>
      <c r="C36" s="93">
        <v>0</v>
      </c>
    </row>
    <row r="37" spans="1:3" x14ac:dyDescent="0.2">
      <c r="A37" s="76" t="s">
        <v>544</v>
      </c>
      <c r="B37" s="63" t="s">
        <v>592</v>
      </c>
      <c r="C37" s="93">
        <v>0</v>
      </c>
    </row>
    <row r="38" spans="1:3" x14ac:dyDescent="0.2">
      <c r="A38" s="76" t="s">
        <v>545</v>
      </c>
      <c r="B38" s="71" t="s">
        <v>474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543</v>
      </c>
      <c r="B40" s="45"/>
      <c r="C40" s="88">
        <f>C6-C8+C31</f>
        <v>12824970.210000001</v>
      </c>
    </row>
    <row r="42" spans="1:3" x14ac:dyDescent="0.2">
      <c r="B42" s="30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scale="8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view="pageBreakPreview" zoomScale="60" zoomScaleNormal="78" workbookViewId="0">
      <selection activeCell="B38" sqref="B38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5" width="23.7109375" style="22" bestFit="1" customWidth="1"/>
    <col min="6" max="6" width="19.28515625" style="22" customWidth="1"/>
    <col min="7" max="7" width="24.28515625" style="22" bestFit="1" customWidth="1"/>
    <col min="8" max="10" width="20.28515625" style="22" customWidth="1"/>
    <col min="11" max="16384" width="9.140625" style="22"/>
  </cols>
  <sheetData>
    <row r="1" spans="1:10" ht="18.95" customHeight="1" x14ac:dyDescent="0.2">
      <c r="A1" s="173" t="s">
        <v>595</v>
      </c>
      <c r="B1" s="194"/>
      <c r="C1" s="194"/>
      <c r="D1" s="194"/>
      <c r="E1" s="194"/>
      <c r="F1" s="194"/>
      <c r="G1" s="20" t="s">
        <v>497</v>
      </c>
      <c r="H1" s="21">
        <v>2026</v>
      </c>
    </row>
    <row r="2" spans="1:10" ht="18.95" customHeight="1" x14ac:dyDescent="0.2">
      <c r="A2" s="173" t="s">
        <v>508</v>
      </c>
      <c r="B2" s="194"/>
      <c r="C2" s="194"/>
      <c r="D2" s="194"/>
      <c r="E2" s="194"/>
      <c r="F2" s="194"/>
      <c r="G2" s="20" t="s">
        <v>498</v>
      </c>
      <c r="H2" s="21" t="s">
        <v>500</v>
      </c>
    </row>
    <row r="3" spans="1:10" ht="18.95" customHeight="1" x14ac:dyDescent="0.2">
      <c r="A3" s="195" t="s">
        <v>596</v>
      </c>
      <c r="B3" s="196"/>
      <c r="C3" s="196"/>
      <c r="D3" s="196"/>
      <c r="E3" s="196"/>
      <c r="F3" s="196"/>
      <c r="G3" s="20" t="s">
        <v>499</v>
      </c>
      <c r="H3" s="21">
        <v>1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28"/>
      <c r="H4" s="128"/>
    </row>
    <row r="5" spans="1:10" x14ac:dyDescent="0.2">
      <c r="A5" s="23" t="s">
        <v>115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85</v>
      </c>
      <c r="B8" s="25" t="s">
        <v>405</v>
      </c>
      <c r="C8" s="25" t="s">
        <v>109</v>
      </c>
      <c r="D8" s="25" t="s">
        <v>406</v>
      </c>
      <c r="E8" s="25" t="s">
        <v>407</v>
      </c>
      <c r="F8" s="25" t="s">
        <v>108</v>
      </c>
      <c r="G8" s="25" t="s">
        <v>78</v>
      </c>
      <c r="H8" s="25" t="s">
        <v>110</v>
      </c>
      <c r="I8" s="25" t="s">
        <v>111</v>
      </c>
      <c r="J8" s="25" t="s">
        <v>112</v>
      </c>
    </row>
    <row r="9" spans="1:10" s="34" customFormat="1" x14ac:dyDescent="0.2">
      <c r="A9" s="33">
        <v>7000</v>
      </c>
      <c r="B9" s="34" t="s">
        <v>79</v>
      </c>
    </row>
    <row r="10" spans="1:10" x14ac:dyDescent="0.2">
      <c r="A10" s="22">
        <v>7110</v>
      </c>
      <c r="B10" s="22" t="s">
        <v>78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77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76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75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74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73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72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71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70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69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68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67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66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65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64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63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62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61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60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59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58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57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56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55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54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53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597</v>
      </c>
    </row>
    <row r="38" spans="1:6" x14ac:dyDescent="0.2">
      <c r="C38" s="27"/>
      <c r="D38" s="27"/>
      <c r="E38" s="27"/>
      <c r="F38" s="27"/>
    </row>
    <row r="39" spans="1:6" x14ac:dyDescent="0.2">
      <c r="B39" s="193" t="s">
        <v>546</v>
      </c>
      <c r="C39" s="193"/>
      <c r="D39" s="27"/>
      <c r="E39" s="27"/>
      <c r="F39" s="27"/>
    </row>
    <row r="40" spans="1:6" x14ac:dyDescent="0.2">
      <c r="B40" s="125" t="s">
        <v>405</v>
      </c>
      <c r="C40" s="130">
        <f>H1</f>
        <v>2026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52654944.869999997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-33302203.550000001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323457.03999999998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92172.96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-19676198.359999999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193" t="s">
        <v>547</v>
      </c>
      <c r="C48" s="193"/>
    </row>
    <row r="49" spans="1:3" x14ac:dyDescent="0.2">
      <c r="B49" s="131" t="s">
        <v>405</v>
      </c>
      <c r="C49" s="130">
        <f>H1</f>
        <v>2026</v>
      </c>
    </row>
    <row r="50" spans="1:3" x14ac:dyDescent="0.2">
      <c r="A50" s="22">
        <v>8210</v>
      </c>
      <c r="B50" s="103" t="s">
        <v>47</v>
      </c>
      <c r="C50" s="161">
        <v>-52654944.869999997</v>
      </c>
    </row>
    <row r="51" spans="1:3" x14ac:dyDescent="0.2">
      <c r="A51" s="22">
        <v>8220</v>
      </c>
      <c r="B51" s="103" t="s">
        <v>46</v>
      </c>
      <c r="C51" s="161">
        <v>43118802.369999997</v>
      </c>
    </row>
    <row r="52" spans="1:3" x14ac:dyDescent="0.2">
      <c r="A52" s="22">
        <v>8230</v>
      </c>
      <c r="B52" s="103" t="s">
        <v>593</v>
      </c>
      <c r="C52" s="161">
        <v>-6949138.7199999997</v>
      </c>
    </row>
    <row r="53" spans="1:3" x14ac:dyDescent="0.2">
      <c r="A53" s="22">
        <v>8240</v>
      </c>
      <c r="B53" s="103" t="s">
        <v>45</v>
      </c>
      <c r="C53" s="161">
        <v>1433081.4</v>
      </c>
    </row>
    <row r="54" spans="1:3" x14ac:dyDescent="0.2">
      <c r="A54" s="22">
        <v>8250</v>
      </c>
      <c r="B54" s="103" t="s">
        <v>44</v>
      </c>
      <c r="C54" s="161">
        <v>51669.120000000003</v>
      </c>
    </row>
    <row r="55" spans="1:3" x14ac:dyDescent="0.2">
      <c r="A55" s="22">
        <v>8260</v>
      </c>
      <c r="B55" s="103" t="s">
        <v>43</v>
      </c>
      <c r="C55" s="161">
        <v>-3706</v>
      </c>
    </row>
    <row r="56" spans="1:3" x14ac:dyDescent="0.2">
      <c r="A56" s="22">
        <v>8270</v>
      </c>
      <c r="B56" s="103" t="s">
        <v>42</v>
      </c>
      <c r="C56" s="161">
        <v>15004236.699999999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4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Utsma_Panteras_2</cp:lastModifiedBy>
  <cp:lastPrinted>2026-04-30T17:37:19Z</cp:lastPrinted>
  <dcterms:created xsi:type="dcterms:W3CDTF">2012-12-11T20:36:24Z</dcterms:created>
  <dcterms:modified xsi:type="dcterms:W3CDTF">2026-04-30T17:37:34Z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