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Q38" i="1"/>
  <c r="P38" i="1"/>
  <c r="O38" i="1"/>
  <c r="Q37" i="1"/>
  <c r="P37" i="1"/>
  <c r="O37" i="1"/>
  <c r="Q36" i="1"/>
  <c r="P36" i="1"/>
  <c r="O36" i="1"/>
  <c r="O35" i="1"/>
  <c r="N35" i="1"/>
  <c r="L35" i="1"/>
  <c r="Q35" i="1" s="1"/>
  <c r="G35" i="1"/>
  <c r="E35" i="1"/>
  <c r="Q34" i="1"/>
  <c r="P34" i="1"/>
  <c r="O34" i="1"/>
  <c r="Q33" i="1"/>
  <c r="P33" i="1"/>
  <c r="O33" i="1"/>
  <c r="Q32" i="1"/>
  <c r="P32" i="1"/>
  <c r="O32" i="1"/>
  <c r="Q31" i="1"/>
  <c r="P31" i="1"/>
  <c r="O31" i="1"/>
  <c r="N30" i="1"/>
  <c r="L30" i="1"/>
  <c r="P30" i="1" s="1"/>
  <c r="G30" i="1"/>
  <c r="E30" i="1"/>
  <c r="Q29" i="1"/>
  <c r="P29" i="1"/>
  <c r="O29" i="1"/>
  <c r="J29" i="1"/>
  <c r="Q28" i="1"/>
  <c r="P28" i="1"/>
  <c r="O28" i="1"/>
  <c r="J28" i="1"/>
  <c r="Q27" i="1"/>
  <c r="P27" i="1"/>
  <c r="O27" i="1"/>
  <c r="J27" i="1"/>
  <c r="Q26" i="1"/>
  <c r="P26" i="1"/>
  <c r="O26" i="1"/>
  <c r="N26" i="1"/>
  <c r="M26" i="1"/>
  <c r="L26" i="1"/>
  <c r="K26" i="1"/>
  <c r="J26" i="1"/>
  <c r="I26" i="1"/>
  <c r="H26" i="1"/>
  <c r="P25" i="1"/>
  <c r="J25" i="1"/>
  <c r="Q25" i="1" s="1"/>
  <c r="P24" i="1"/>
  <c r="J24" i="1"/>
  <c r="Q24" i="1" s="1"/>
  <c r="P23" i="1"/>
  <c r="J23" i="1"/>
  <c r="Q23" i="1" s="1"/>
  <c r="P22" i="1"/>
  <c r="J22" i="1"/>
  <c r="Q22" i="1" s="1"/>
  <c r="P21" i="1"/>
  <c r="N21" i="1"/>
  <c r="M21" i="1"/>
  <c r="L21" i="1"/>
  <c r="K21" i="1"/>
  <c r="J21" i="1"/>
  <c r="I21" i="1"/>
  <c r="H21" i="1"/>
  <c r="Q20" i="1"/>
  <c r="P20" i="1"/>
  <c r="O20" i="1"/>
  <c r="J20" i="1"/>
  <c r="Q19" i="1"/>
  <c r="P19" i="1"/>
  <c r="O19" i="1"/>
  <c r="J19" i="1"/>
  <c r="Q18" i="1"/>
  <c r="P18" i="1"/>
  <c r="O18" i="1"/>
  <c r="J18" i="1"/>
  <c r="Q17" i="1"/>
  <c r="P17" i="1"/>
  <c r="O17" i="1"/>
  <c r="J17" i="1"/>
  <c r="Q16" i="1"/>
  <c r="P16" i="1"/>
  <c r="O16" i="1"/>
  <c r="J16" i="1"/>
  <c r="Q15" i="1"/>
  <c r="P15" i="1"/>
  <c r="P14" i="1" s="1"/>
  <c r="O15" i="1"/>
  <c r="J15" i="1"/>
  <c r="Q14" i="1"/>
  <c r="O14" i="1"/>
  <c r="N14" i="1"/>
  <c r="M14" i="1"/>
  <c r="L14" i="1"/>
  <c r="L41" i="1" s="1"/>
  <c r="K14" i="1"/>
  <c r="J14" i="1"/>
  <c r="I14" i="1"/>
  <c r="H14" i="1"/>
  <c r="H41" i="1" s="1"/>
  <c r="P13" i="1"/>
  <c r="J13" i="1"/>
  <c r="Q13" i="1" s="1"/>
  <c r="P12" i="1"/>
  <c r="J12" i="1"/>
  <c r="Q12" i="1" s="1"/>
  <c r="P11" i="1"/>
  <c r="J11" i="1"/>
  <c r="Q11" i="1" s="1"/>
  <c r="P10" i="1"/>
  <c r="N10" i="1"/>
  <c r="N41" i="1" s="1"/>
  <c r="M10" i="1"/>
  <c r="M41" i="1" s="1"/>
  <c r="L10" i="1"/>
  <c r="K10" i="1"/>
  <c r="K41" i="1" s="1"/>
  <c r="J10" i="1"/>
  <c r="J41" i="1" s="1"/>
  <c r="I10" i="1"/>
  <c r="I41" i="1" s="1"/>
  <c r="H10" i="1"/>
  <c r="Q21" i="1" l="1"/>
  <c r="Q10" i="1"/>
  <c r="Q30" i="1"/>
  <c r="O11" i="1"/>
  <c r="O10" i="1" s="1"/>
  <c r="O12" i="1"/>
  <c r="O13" i="1"/>
  <c r="O22" i="1"/>
  <c r="O23" i="1"/>
  <c r="O24" i="1"/>
  <c r="O25" i="1"/>
  <c r="O30" i="1"/>
  <c r="P35" i="1"/>
  <c r="O41" i="1" l="1"/>
  <c r="O2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<sst xmlns="http://schemas.openxmlformats.org/spreadsheetml/2006/main" count="66" uniqueCount="62">
  <si>
    <t>PROGRAMAS Y PROYECTOS DE INVERSIÓN</t>
  </si>
  <si>
    <t>Del 01 de Marzo al 31 de Marzo de 2016</t>
  </si>
  <si>
    <t>Ente Público:</t>
  </si>
  <si>
    <t>Universidad Tecnológica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</si>
  <si>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</si>
  <si>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</si>
  <si>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</si>
  <si>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</si>
  <si>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</si>
  <si>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</si>
  <si>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</si>
  <si>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</si>
  <si>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</si>
  <si>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</si>
  <si>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</si>
  <si>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</si>
  <si>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</si>
  <si>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</si>
  <si>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</si>
  <si>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</si>
  <si>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</si>
  <si>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</si>
  <si>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</si>
  <si>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</si>
  <si>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</si>
  <si>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G0101</t>
  </si>
  <si>
    <t>GESTIÓN</t>
  </si>
  <si>
    <t>G0102</t>
  </si>
  <si>
    <t>MANDO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</si>
  <si>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</si>
  <si>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</si>
  <si>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</si>
  <si>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</si>
  <si>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</si>
  <si>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</si>
  <si>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</si>
  <si>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</si>
  <si>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</si>
  <si>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</si>
  <si>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</si>
  <si>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</si>
  <si>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</si>
  <si>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</si>
  <si>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</si>
  <si>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</si>
  <si>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</si>
  <si>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</si>
  <si>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</si>
  <si>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</si>
  <si>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</si>
  <si>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</si>
  <si>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</si>
  <si>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</si>
  <si>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</si>
  <si>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P0790</t>
  </si>
  <si>
    <t>MANTENIMIENTO DE LA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</si>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</sst>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9" fontId="2" fillId="0" borderId="12" xfId="2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21.140625" style="3" bestFit="1" customWidth="1"/>
    <col min="7" max="7" width="12.42578125" style="3" customWidth="1"/>
    <col min="8" max="8" width="13.85546875" style="3" bestFit="1" customWidth="1"/>
    <col min="9" max="9" width="14.42578125" style="3" bestFit="1" customWidth="1"/>
    <col min="10" max="10" width="13.85546875" style="3" bestFit="1" customWidth="1"/>
    <col min="11" max="11" width="15.28515625" style="3" bestFit="1" customWidth="1"/>
    <col min="12" max="13" width="12.7109375" style="3" customWidth="1"/>
    <col min="14" max="14" width="12.85546875" style="3" bestFit="1" customWidth="1"/>
    <col min="15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6"/>
      <c r="M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7" t="s">
        <v>4</v>
      </c>
      <c r="C7" s="8"/>
      <c r="D7" s="9"/>
      <c r="E7" s="10" t="s">
        <v>5</v>
      </c>
      <c r="F7" s="11"/>
      <c r="G7" s="10" t="s">
        <v>6</v>
      </c>
      <c r="H7" s="12" t="s">
        <v>7</v>
      </c>
      <c r="I7" s="13"/>
      <c r="J7" s="13"/>
      <c r="K7" s="13"/>
      <c r="L7" s="13"/>
      <c r="M7" s="13"/>
      <c r="N7" s="14"/>
      <c r="O7" s="15" t="s">
        <v>8</v>
      </c>
      <c r="P7" s="16" t="s">
        <v>9</v>
      </c>
      <c r="Q7" s="17"/>
    </row>
    <row r="8" spans="2:17" ht="25.5" x14ac:dyDescent="0.2">
      <c r="B8" s="18"/>
      <c r="C8" s="19"/>
      <c r="D8" s="20"/>
      <c r="E8" s="21"/>
      <c r="F8" s="22" t="s">
        <v>10</v>
      </c>
      <c r="G8" s="21"/>
      <c r="H8" s="23" t="s">
        <v>11</v>
      </c>
      <c r="I8" s="23" t="s">
        <v>12</v>
      </c>
      <c r="J8" s="23" t="s">
        <v>13</v>
      </c>
      <c r="K8" s="23" t="s">
        <v>14</v>
      </c>
      <c r="L8" s="23" t="s">
        <v>15</v>
      </c>
      <c r="M8" s="23" t="s">
        <v>16</v>
      </c>
      <c r="N8" s="23" t="s">
        <v>17</v>
      </c>
      <c r="O8" s="15"/>
      <c r="P8" s="24" t="s">
        <v>18</v>
      </c>
      <c r="Q8" s="24" t="s">
        <v>19</v>
      </c>
    </row>
    <row r="9" spans="2:17" ht="15.75" customHeight="1" x14ac:dyDescent="0.2">
      <c r="B9" s="25"/>
      <c r="C9" s="26"/>
      <c r="D9" s="27"/>
      <c r="E9" s="28"/>
      <c r="F9" s="29"/>
      <c r="G9" s="28"/>
      <c r="H9" s="23">
        <v>1</v>
      </c>
      <c r="I9" s="23">
        <v>2</v>
      </c>
      <c r="J9" s="23" t="s">
        <v>20</v>
      </c>
      <c r="K9" s="23">
        <v>4</v>
      </c>
      <c r="L9" s="23">
        <v>5</v>
      </c>
      <c r="M9" s="23">
        <v>6</v>
      </c>
      <c r="N9" s="23">
        <v>7</v>
      </c>
      <c r="O9" s="23" t="s">
        <v>21</v>
      </c>
      <c r="P9" s="30" t="s">
        <v>22</v>
      </c>
      <c r="Q9" s="30" t="s">
        <v>23</v>
      </c>
    </row>
    <row r="10" spans="2:17" ht="15" customHeight="1" x14ac:dyDescent="0.2">
      <c r="B10" s="31" t="s">
        <v>24</v>
      </c>
      <c r="C10" s="32"/>
      <c r="D10" s="33"/>
      <c r="E10" s="34"/>
      <c r="F10" s="34"/>
      <c r="G10" s="35"/>
      <c r="H10" s="36">
        <f>SUM(H11:H13)</f>
        <v>2190982.9299999997</v>
      </c>
      <c r="I10" s="36">
        <f t="shared" ref="I10:Q10" si="0">SUM(I11:I13)</f>
        <v>548140.28</v>
      </c>
      <c r="J10" s="36">
        <f t="shared" si="0"/>
        <v>2739123.21</v>
      </c>
      <c r="K10" s="36">
        <f t="shared" si="0"/>
        <v>178603.48</v>
      </c>
      <c r="L10" s="36">
        <f t="shared" si="0"/>
        <v>1249.1600000000001</v>
      </c>
      <c r="M10" s="36">
        <f t="shared" si="0"/>
        <v>667654.55000000005</v>
      </c>
      <c r="N10" s="36">
        <f t="shared" si="0"/>
        <v>490300.23</v>
      </c>
      <c r="O10" s="36">
        <f>SUM(O11:O13)</f>
        <v>2737874.05</v>
      </c>
      <c r="P10" s="36">
        <f t="shared" si="0"/>
        <v>9.0453609762391725E-4</v>
      </c>
      <c r="Q10" s="36">
        <f t="shared" si="0"/>
        <v>6.9542136822500766E-4</v>
      </c>
    </row>
    <row r="11" spans="2:17" s="37" customFormat="1" x14ac:dyDescent="0.2">
      <c r="B11" s="38"/>
      <c r="C11" s="39"/>
      <c r="D11" s="40"/>
      <c r="E11" s="41" t="s">
        <v>25</v>
      </c>
      <c r="F11" s="42" t="s">
        <v>26</v>
      </c>
      <c r="G11" s="43">
        <v>50000101</v>
      </c>
      <c r="H11" s="44">
        <v>361560.36</v>
      </c>
      <c r="I11" s="44">
        <v>78140.12</v>
      </c>
      <c r="J11" s="44">
        <f>H11+I11</f>
        <v>439700.47999999998</v>
      </c>
      <c r="K11" s="44">
        <v>6181.89</v>
      </c>
      <c r="L11" s="44"/>
      <c r="M11" s="44">
        <v>47692.39</v>
      </c>
      <c r="N11" s="44">
        <v>41510.5</v>
      </c>
      <c r="O11" s="44">
        <f>J11-L11</f>
        <v>439700.47999999998</v>
      </c>
      <c r="P11" s="45">
        <f>L11/H11</f>
        <v>0</v>
      </c>
      <c r="Q11" s="45">
        <f>L11/J11</f>
        <v>0</v>
      </c>
    </row>
    <row r="12" spans="2:17" s="37" customFormat="1" ht="15" customHeight="1" x14ac:dyDescent="0.2">
      <c r="B12" s="38"/>
      <c r="C12" s="46"/>
      <c r="D12" s="47"/>
      <c r="E12" s="41" t="s">
        <v>27</v>
      </c>
      <c r="F12" s="42" t="s">
        <v>28</v>
      </c>
      <c r="G12" s="43">
        <v>50000101</v>
      </c>
      <c r="H12" s="48">
        <v>1380995.19</v>
      </c>
      <c r="I12" s="48">
        <v>415268.28</v>
      </c>
      <c r="J12" s="44">
        <f>H12+I12</f>
        <v>1796263.47</v>
      </c>
      <c r="K12" s="48">
        <v>141104.57</v>
      </c>
      <c r="L12" s="48">
        <v>1249.1600000000001</v>
      </c>
      <c r="M12" s="48">
        <v>529153.66</v>
      </c>
      <c r="N12" s="48">
        <v>389298.25</v>
      </c>
      <c r="O12" s="44">
        <f>J12-L12</f>
        <v>1795014.31</v>
      </c>
      <c r="P12" s="45">
        <f>L12/H12</f>
        <v>9.0453609762391725E-4</v>
      </c>
      <c r="Q12" s="45">
        <f t="shared" ref="Q12:Q39" si="1">L12/J12</f>
        <v>6.9542136822500766E-4</v>
      </c>
    </row>
    <row r="13" spans="2:17" s="37" customFormat="1" ht="25.5" x14ac:dyDescent="0.2">
      <c r="B13" s="38"/>
      <c r="C13" s="46"/>
      <c r="D13" s="47"/>
      <c r="E13" s="41" t="s">
        <v>29</v>
      </c>
      <c r="F13" s="49" t="s">
        <v>30</v>
      </c>
      <c r="G13" s="43">
        <v>50000101</v>
      </c>
      <c r="H13" s="44">
        <v>448427.38</v>
      </c>
      <c r="I13" s="44">
        <v>54731.88</v>
      </c>
      <c r="J13" s="44">
        <f>H13+I13</f>
        <v>503159.26</v>
      </c>
      <c r="K13" s="44">
        <v>31317.02</v>
      </c>
      <c r="L13" s="44"/>
      <c r="M13" s="44">
        <v>90808.5</v>
      </c>
      <c r="N13" s="44">
        <v>59491.48</v>
      </c>
      <c r="O13" s="44">
        <f>J13-L13</f>
        <v>503159.26</v>
      </c>
      <c r="P13" s="45">
        <f>L13/H13</f>
        <v>0</v>
      </c>
      <c r="Q13" s="45">
        <f t="shared" si="1"/>
        <v>0</v>
      </c>
    </row>
    <row r="14" spans="2:17" x14ac:dyDescent="0.2">
      <c r="B14" s="31" t="s">
        <v>31</v>
      </c>
      <c r="C14" s="32"/>
      <c r="D14" s="33"/>
      <c r="E14" s="50"/>
      <c r="F14" s="51"/>
      <c r="G14" s="50"/>
      <c r="H14" s="36">
        <f>SUM(H15:H20)</f>
        <v>11017679.16</v>
      </c>
      <c r="I14" s="36">
        <f t="shared" ref="I14:Q14" si="2">SUM(I15:I20)</f>
        <v>2252030.9899999998</v>
      </c>
      <c r="J14" s="36">
        <f t="shared" si="2"/>
        <v>13269710.15</v>
      </c>
      <c r="K14" s="36">
        <f t="shared" si="2"/>
        <v>763370.25</v>
      </c>
      <c r="L14" s="36">
        <f t="shared" si="2"/>
        <v>749.5</v>
      </c>
      <c r="M14" s="36">
        <f t="shared" si="2"/>
        <v>2673586.6899999995</v>
      </c>
      <c r="N14" s="36">
        <f t="shared" si="2"/>
        <v>1910965.94</v>
      </c>
      <c r="O14" s="36">
        <f>SUM(O15:O20)</f>
        <v>13268960.65</v>
      </c>
      <c r="P14" s="52">
        <f>SUM(P15:P20)</f>
        <v>7.8544509849111605E-5</v>
      </c>
      <c r="Q14" s="36">
        <f t="shared" si="2"/>
        <v>6.4756555522762748E-5</v>
      </c>
    </row>
    <row r="15" spans="2:17" s="37" customFormat="1" ht="25.5" x14ac:dyDescent="0.2">
      <c r="B15" s="38"/>
      <c r="C15" s="46"/>
      <c r="D15" s="47"/>
      <c r="E15" s="41" t="s">
        <v>32</v>
      </c>
      <c r="F15" s="42" t="s">
        <v>33</v>
      </c>
      <c r="G15" s="43">
        <v>50000201</v>
      </c>
      <c r="H15" s="44">
        <v>9542360.1400000006</v>
      </c>
      <c r="I15" s="44">
        <v>2031757.63</v>
      </c>
      <c r="J15" s="44">
        <f t="shared" ref="J15:J20" si="3">H15+I15</f>
        <v>11574117.77</v>
      </c>
      <c r="K15" s="44">
        <v>650966.23</v>
      </c>
      <c r="L15" s="44">
        <v>749.5</v>
      </c>
      <c r="M15" s="44">
        <v>2348211.73</v>
      </c>
      <c r="N15" s="44">
        <v>1697995</v>
      </c>
      <c r="O15" s="44">
        <f t="shared" ref="O15:O20" si="4">J15-L15</f>
        <v>11573368.27</v>
      </c>
      <c r="P15" s="45">
        <f t="shared" ref="P15:P20" si="5">L15/H15</f>
        <v>7.8544509849111605E-5</v>
      </c>
      <c r="Q15" s="45">
        <f t="shared" si="1"/>
        <v>6.4756555522762748E-5</v>
      </c>
    </row>
    <row r="16" spans="2:17" s="37" customFormat="1" ht="25.5" x14ac:dyDescent="0.2">
      <c r="B16" s="38"/>
      <c r="C16" s="46"/>
      <c r="D16" s="47"/>
      <c r="E16" s="41" t="s">
        <v>34</v>
      </c>
      <c r="F16" s="42" t="s">
        <v>35</v>
      </c>
      <c r="G16" s="43">
        <v>50000201</v>
      </c>
      <c r="H16" s="44">
        <v>219841.24</v>
      </c>
      <c r="I16" s="44">
        <v>50085.39</v>
      </c>
      <c r="J16" s="44">
        <f t="shared" si="3"/>
        <v>269926.63</v>
      </c>
      <c r="K16" s="44">
        <v>16817.599999999999</v>
      </c>
      <c r="L16" s="44"/>
      <c r="M16" s="44">
        <v>46420.44</v>
      </c>
      <c r="N16" s="44">
        <v>29602.84</v>
      </c>
      <c r="O16" s="44">
        <f t="shared" si="4"/>
        <v>269926.63</v>
      </c>
      <c r="P16" s="45">
        <f t="shared" si="5"/>
        <v>0</v>
      </c>
      <c r="Q16" s="45">
        <f t="shared" si="1"/>
        <v>0</v>
      </c>
    </row>
    <row r="17" spans="2:17" s="37" customFormat="1" ht="38.25" x14ac:dyDescent="0.2">
      <c r="B17" s="38"/>
      <c r="C17" s="46"/>
      <c r="D17" s="47"/>
      <c r="E17" s="41" t="s">
        <v>36</v>
      </c>
      <c r="F17" s="42" t="s">
        <v>37</v>
      </c>
      <c r="G17" s="43">
        <v>50000201</v>
      </c>
      <c r="H17" s="44">
        <v>195388.1</v>
      </c>
      <c r="I17" s="44">
        <v>22597.08</v>
      </c>
      <c r="J17" s="44">
        <f t="shared" si="3"/>
        <v>217985.18</v>
      </c>
      <c r="K17" s="44">
        <v>12363.78</v>
      </c>
      <c r="L17" s="44"/>
      <c r="M17" s="44">
        <v>36712.11</v>
      </c>
      <c r="N17" s="44">
        <v>24348.33</v>
      </c>
      <c r="O17" s="44">
        <f t="shared" si="4"/>
        <v>217985.18</v>
      </c>
      <c r="P17" s="45">
        <f t="shared" si="5"/>
        <v>0</v>
      </c>
      <c r="Q17" s="45">
        <f t="shared" si="1"/>
        <v>0</v>
      </c>
    </row>
    <row r="18" spans="2:17" s="37" customFormat="1" ht="25.5" x14ac:dyDescent="0.2">
      <c r="B18" s="38"/>
      <c r="C18" s="46"/>
      <c r="D18" s="47"/>
      <c r="E18" s="41" t="s">
        <v>38</v>
      </c>
      <c r="F18" s="42" t="s">
        <v>39</v>
      </c>
      <c r="G18" s="43">
        <v>50000201</v>
      </c>
      <c r="H18" s="44">
        <v>449341.24</v>
      </c>
      <c r="I18" s="44">
        <v>50085.39</v>
      </c>
      <c r="J18" s="44">
        <f t="shared" si="3"/>
        <v>499426.63</v>
      </c>
      <c r="K18" s="44">
        <v>27817.46</v>
      </c>
      <c r="L18" s="44"/>
      <c r="M18" s="44">
        <v>66666.880000000005</v>
      </c>
      <c r="N18" s="44">
        <v>38849.42</v>
      </c>
      <c r="O18" s="44">
        <f t="shared" si="4"/>
        <v>499426.63</v>
      </c>
      <c r="P18" s="45">
        <f t="shared" si="5"/>
        <v>0</v>
      </c>
      <c r="Q18" s="45">
        <f t="shared" si="1"/>
        <v>0</v>
      </c>
    </row>
    <row r="19" spans="2:17" s="37" customFormat="1" ht="25.5" x14ac:dyDescent="0.2">
      <c r="B19" s="38"/>
      <c r="C19" s="46"/>
      <c r="D19" s="47"/>
      <c r="E19" s="41" t="s">
        <v>40</v>
      </c>
      <c r="F19" s="42" t="s">
        <v>41</v>
      </c>
      <c r="G19" s="43">
        <v>50000201</v>
      </c>
      <c r="H19" s="44">
        <v>477360.34</v>
      </c>
      <c r="I19" s="44">
        <v>74908.42</v>
      </c>
      <c r="J19" s="44">
        <f t="shared" si="3"/>
        <v>552268.76</v>
      </c>
      <c r="K19" s="44">
        <v>42687.040000000001</v>
      </c>
      <c r="L19" s="44"/>
      <c r="M19" s="44">
        <v>134570.5</v>
      </c>
      <c r="N19" s="44">
        <v>91883.46</v>
      </c>
      <c r="O19" s="44">
        <f t="shared" si="4"/>
        <v>552268.76</v>
      </c>
      <c r="P19" s="45">
        <f t="shared" si="5"/>
        <v>0</v>
      </c>
      <c r="Q19" s="45">
        <f t="shared" si="1"/>
        <v>0</v>
      </c>
    </row>
    <row r="20" spans="2:17" s="37" customFormat="1" ht="25.5" x14ac:dyDescent="0.2">
      <c r="B20" s="38"/>
      <c r="C20" s="46"/>
      <c r="D20" s="47"/>
      <c r="E20" s="41" t="s">
        <v>42</v>
      </c>
      <c r="F20" s="42" t="s">
        <v>43</v>
      </c>
      <c r="G20" s="43">
        <v>50000201</v>
      </c>
      <c r="H20" s="44">
        <v>133388.1</v>
      </c>
      <c r="I20" s="44">
        <v>22597.08</v>
      </c>
      <c r="J20" s="44">
        <f t="shared" si="3"/>
        <v>155985.18</v>
      </c>
      <c r="K20" s="44">
        <v>12718.14</v>
      </c>
      <c r="L20" s="44"/>
      <c r="M20" s="44">
        <v>41005.03</v>
      </c>
      <c r="N20" s="44">
        <v>28286.89</v>
      </c>
      <c r="O20" s="44">
        <f t="shared" si="4"/>
        <v>155985.18</v>
      </c>
      <c r="P20" s="45">
        <f t="shared" si="5"/>
        <v>0</v>
      </c>
      <c r="Q20" s="45">
        <f t="shared" si="1"/>
        <v>0</v>
      </c>
    </row>
    <row r="21" spans="2:17" x14ac:dyDescent="0.2">
      <c r="B21" s="31" t="s">
        <v>44</v>
      </c>
      <c r="C21" s="32"/>
      <c r="D21" s="33"/>
      <c r="E21" s="34"/>
      <c r="F21" s="53"/>
      <c r="G21" s="35"/>
      <c r="H21" s="36">
        <f>SUM(H22:H25)</f>
        <v>1452464.7100000002</v>
      </c>
      <c r="I21" s="36">
        <f t="shared" ref="I21:N21" si="6">SUM(I22:I25)</f>
        <v>227420.56</v>
      </c>
      <c r="J21" s="36">
        <f t="shared" si="6"/>
        <v>1679885.27</v>
      </c>
      <c r="K21" s="36">
        <f t="shared" si="6"/>
        <v>105308.45000000001</v>
      </c>
      <c r="L21" s="36">
        <f t="shared" si="6"/>
        <v>1249.1600000000001</v>
      </c>
      <c r="M21" s="36">
        <f t="shared" si="6"/>
        <v>349672.06</v>
      </c>
      <c r="N21" s="36">
        <f t="shared" si="6"/>
        <v>245612.76999999996</v>
      </c>
      <c r="O21" s="36">
        <f>SUM(O22:O25)</f>
        <v>1678636.11</v>
      </c>
      <c r="P21" s="52">
        <f>SUM(P22:P25)</f>
        <v>2.0121918374174253E-3</v>
      </c>
      <c r="Q21" s="36">
        <f t="shared" ref="Q21" si="7">SUM(Q22:Q27)</f>
        <v>2.2292775205051702E-3</v>
      </c>
    </row>
    <row r="22" spans="2:17" s="37" customFormat="1" ht="25.5" x14ac:dyDescent="0.2">
      <c r="B22" s="38"/>
      <c r="C22" s="46"/>
      <c r="D22" s="47"/>
      <c r="E22" s="41" t="s">
        <v>45</v>
      </c>
      <c r="F22" s="42" t="s">
        <v>46</v>
      </c>
      <c r="G22" s="41">
        <v>50000301</v>
      </c>
      <c r="H22" s="44">
        <v>307588.09999999998</v>
      </c>
      <c r="I22" s="44">
        <v>32597.08</v>
      </c>
      <c r="J22" s="44">
        <f>H22+I22</f>
        <v>340185.18</v>
      </c>
      <c r="K22" s="44"/>
      <c r="L22" s="44"/>
      <c r="M22" s="44">
        <v>2573</v>
      </c>
      <c r="N22" s="44">
        <v>2573</v>
      </c>
      <c r="O22" s="44">
        <f>J22-L22</f>
        <v>340185.18</v>
      </c>
      <c r="P22" s="45">
        <f t="shared" ref="P22:P39" si="8">L22/H22</f>
        <v>0</v>
      </c>
      <c r="Q22" s="45">
        <f t="shared" si="1"/>
        <v>0</v>
      </c>
    </row>
    <row r="23" spans="2:17" s="37" customFormat="1" ht="25.5" x14ac:dyDescent="0.2">
      <c r="B23" s="38"/>
      <c r="C23" s="46"/>
      <c r="D23" s="47"/>
      <c r="E23" s="41" t="s">
        <v>47</v>
      </c>
      <c r="F23" s="42" t="s">
        <v>48</v>
      </c>
      <c r="G23" s="41">
        <v>50000301</v>
      </c>
      <c r="H23" s="44">
        <v>321172.19</v>
      </c>
      <c r="I23" s="54">
        <v>54043.11</v>
      </c>
      <c r="J23" s="44">
        <f>H23+I23</f>
        <v>375215.3</v>
      </c>
      <c r="K23" s="54">
        <v>29962.52</v>
      </c>
      <c r="L23" s="55"/>
      <c r="M23" s="54">
        <v>95910.79</v>
      </c>
      <c r="N23" s="54">
        <v>65948.27</v>
      </c>
      <c r="O23" s="44">
        <f>J23-L23</f>
        <v>375215.3</v>
      </c>
      <c r="P23" s="45">
        <f t="shared" si="8"/>
        <v>0</v>
      </c>
      <c r="Q23" s="45">
        <f t="shared" si="1"/>
        <v>0</v>
      </c>
    </row>
    <row r="24" spans="2:17" s="37" customFormat="1" ht="25.5" x14ac:dyDescent="0.2">
      <c r="B24" s="38"/>
      <c r="C24" s="46"/>
      <c r="D24" s="47"/>
      <c r="E24" s="41" t="s">
        <v>49</v>
      </c>
      <c r="F24" s="42" t="s">
        <v>50</v>
      </c>
      <c r="G24" s="41">
        <v>50000301</v>
      </c>
      <c r="H24" s="44">
        <v>620795.68000000005</v>
      </c>
      <c r="I24" s="44">
        <v>126303.12</v>
      </c>
      <c r="J24" s="44">
        <f>H24+I24</f>
        <v>747098.8</v>
      </c>
      <c r="K24" s="44">
        <v>67161.600000000006</v>
      </c>
      <c r="L24" s="44">
        <v>1249.1600000000001</v>
      </c>
      <c r="M24" s="44">
        <v>224853.02</v>
      </c>
      <c r="N24" s="44">
        <v>158940.57999999999</v>
      </c>
      <c r="O24" s="44">
        <f>J24-L24</f>
        <v>745849.64</v>
      </c>
      <c r="P24" s="45">
        <f t="shared" si="8"/>
        <v>2.0121918374174253E-3</v>
      </c>
      <c r="Q24" s="45">
        <f t="shared" si="1"/>
        <v>1.6720144644858216E-3</v>
      </c>
    </row>
    <row r="25" spans="2:17" s="37" customFormat="1" ht="25.5" x14ac:dyDescent="0.2">
      <c r="B25" s="38"/>
      <c r="C25" s="46"/>
      <c r="D25" s="47"/>
      <c r="E25" s="41" t="s">
        <v>51</v>
      </c>
      <c r="F25" s="42" t="s">
        <v>52</v>
      </c>
      <c r="G25" s="41">
        <v>50000301</v>
      </c>
      <c r="H25" s="44">
        <v>202908.74</v>
      </c>
      <c r="I25" s="44">
        <v>14477.25</v>
      </c>
      <c r="J25" s="44">
        <f>H25+I25</f>
        <v>217385.99</v>
      </c>
      <c r="K25" s="44">
        <v>8184.33</v>
      </c>
      <c r="L25" s="44"/>
      <c r="M25" s="44">
        <v>26335.25</v>
      </c>
      <c r="N25" s="44">
        <v>18150.919999999998</v>
      </c>
      <c r="O25" s="44">
        <f>J25-L25</f>
        <v>217385.99</v>
      </c>
      <c r="P25" s="45">
        <f t="shared" si="8"/>
        <v>0</v>
      </c>
      <c r="Q25" s="45">
        <f t="shared" si="1"/>
        <v>0</v>
      </c>
    </row>
    <row r="26" spans="2:17" x14ac:dyDescent="0.2">
      <c r="B26" s="31" t="s">
        <v>53</v>
      </c>
      <c r="C26" s="32"/>
      <c r="D26" s="33"/>
      <c r="E26" s="34"/>
      <c r="F26" s="53"/>
      <c r="G26" s="35"/>
      <c r="H26" s="36">
        <f>SUM(H27:H29)</f>
        <v>5818490.2800000003</v>
      </c>
      <c r="I26" s="36">
        <f t="shared" ref="I26:Q26" si="9">SUM(I27:I29)</f>
        <v>879443.74999999988</v>
      </c>
      <c r="J26" s="36">
        <f t="shared" si="9"/>
        <v>6697934.0299999993</v>
      </c>
      <c r="K26" s="36">
        <f t="shared" si="9"/>
        <v>168879.13999999998</v>
      </c>
      <c r="L26" s="36">
        <f t="shared" si="9"/>
        <v>1249.18</v>
      </c>
      <c r="M26" s="36">
        <f t="shared" si="9"/>
        <v>885717.02999999991</v>
      </c>
      <c r="N26" s="36">
        <f t="shared" si="9"/>
        <v>718087.07</v>
      </c>
      <c r="O26" s="36">
        <f>SUM(O27:O29)</f>
        <v>6696684.8499999996</v>
      </c>
      <c r="P26" s="52">
        <f>SUM(P27:P29)</f>
        <v>3.2770035078664875E-4</v>
      </c>
      <c r="Q26" s="36">
        <f t="shared" si="9"/>
        <v>2.7863152800967428E-4</v>
      </c>
    </row>
    <row r="27" spans="2:17" s="37" customFormat="1" x14ac:dyDescent="0.2">
      <c r="B27" s="38"/>
      <c r="C27" s="39"/>
      <c r="D27" s="40"/>
      <c r="E27" s="41" t="s">
        <v>25</v>
      </c>
      <c r="F27" s="42" t="s">
        <v>26</v>
      </c>
      <c r="G27" s="43">
        <v>50000401</v>
      </c>
      <c r="H27" s="44">
        <v>3811958.08</v>
      </c>
      <c r="I27" s="54">
        <v>671310.59</v>
      </c>
      <c r="J27" s="54">
        <f>H27+I27</f>
        <v>4483268.67</v>
      </c>
      <c r="K27" s="54">
        <v>116892.02</v>
      </c>
      <c r="L27" s="54">
        <v>1249.18</v>
      </c>
      <c r="M27" s="54">
        <v>681265.83</v>
      </c>
      <c r="N27" s="54">
        <v>565622.99</v>
      </c>
      <c r="O27" s="44">
        <f>J27-L27</f>
        <v>4482019.49</v>
      </c>
      <c r="P27" s="45">
        <f t="shared" si="8"/>
        <v>3.2770035078664875E-4</v>
      </c>
      <c r="Q27" s="45">
        <f t="shared" si="1"/>
        <v>2.7863152800967428E-4</v>
      </c>
    </row>
    <row r="28" spans="2:17" s="37" customFormat="1" ht="38.25" x14ac:dyDescent="0.2">
      <c r="B28" s="38"/>
      <c r="C28" s="46"/>
      <c r="D28" s="47"/>
      <c r="E28" s="41" t="s">
        <v>36</v>
      </c>
      <c r="F28" s="42" t="s">
        <v>37</v>
      </c>
      <c r="G28" s="43">
        <v>50000401</v>
      </c>
      <c r="H28" s="44">
        <v>427249.99</v>
      </c>
      <c r="I28" s="43">
        <v>64562.559999999998</v>
      </c>
      <c r="J28" s="54">
        <f>H28+I28</f>
        <v>491812.55</v>
      </c>
      <c r="K28" s="43">
        <v>35780.22</v>
      </c>
      <c r="L28" s="43"/>
      <c r="M28" s="44">
        <v>115252.71</v>
      </c>
      <c r="N28" s="44">
        <v>79472.490000000005</v>
      </c>
      <c r="O28" s="44">
        <f>J28-L28</f>
        <v>491812.55</v>
      </c>
      <c r="P28" s="45">
        <f t="shared" si="8"/>
        <v>0</v>
      </c>
      <c r="Q28" s="45">
        <f t="shared" si="1"/>
        <v>0</v>
      </c>
    </row>
    <row r="29" spans="2:17" s="37" customFormat="1" ht="25.5" x14ac:dyDescent="0.2">
      <c r="B29" s="38"/>
      <c r="C29" s="46"/>
      <c r="D29" s="47"/>
      <c r="E29" s="41" t="s">
        <v>54</v>
      </c>
      <c r="F29" s="42" t="s">
        <v>55</v>
      </c>
      <c r="G29" s="43">
        <v>50000401</v>
      </c>
      <c r="H29" s="44">
        <v>1579282.21</v>
      </c>
      <c r="I29" s="44">
        <v>143570.6</v>
      </c>
      <c r="J29" s="54">
        <f>H29+I29</f>
        <v>1722852.81</v>
      </c>
      <c r="K29" s="44">
        <v>16206.9</v>
      </c>
      <c r="L29" s="44"/>
      <c r="M29" s="44">
        <v>89198.49</v>
      </c>
      <c r="N29" s="44">
        <v>72991.59</v>
      </c>
      <c r="O29" s="44">
        <f>J29-L29</f>
        <v>1722852.81</v>
      </c>
      <c r="P29" s="45">
        <f t="shared" si="8"/>
        <v>0</v>
      </c>
      <c r="Q29" s="45">
        <f t="shared" si="1"/>
        <v>0</v>
      </c>
    </row>
    <row r="30" spans="2:17" hidden="1" x14ac:dyDescent="0.2">
      <c r="B30" s="56"/>
      <c r="C30" s="57"/>
      <c r="D30" s="58"/>
      <c r="E30" s="50">
        <f>SUM(E31:E34)</f>
        <v>0</v>
      </c>
      <c r="F30" s="50"/>
      <c r="G30" s="50">
        <f>SUM(G31:G34)</f>
        <v>0</v>
      </c>
      <c r="H30" s="59"/>
      <c r="I30" s="50"/>
      <c r="J30" s="50"/>
      <c r="K30" s="50"/>
      <c r="L30" s="50">
        <f t="shared" ref="L30:N30" si="10">SUM(L31:L34)</f>
        <v>0</v>
      </c>
      <c r="M30" s="50"/>
      <c r="N30" s="50">
        <f t="shared" si="10"/>
        <v>0</v>
      </c>
      <c r="O30" s="59">
        <f t="shared" ref="O30:O39" si="11">+H30-L30</f>
        <v>0</v>
      </c>
      <c r="P30" s="60" t="e">
        <f t="shared" si="8"/>
        <v>#DIV/0!</v>
      </c>
      <c r="Q30" s="61" t="e">
        <f t="shared" si="1"/>
        <v>#DIV/0!</v>
      </c>
    </row>
    <row r="31" spans="2:17" hidden="1" x14ac:dyDescent="0.2">
      <c r="B31" s="56"/>
      <c r="C31" s="62"/>
      <c r="D31" s="63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>
        <f t="shared" si="11"/>
        <v>0</v>
      </c>
      <c r="P31" s="60" t="e">
        <f t="shared" si="8"/>
        <v>#DIV/0!</v>
      </c>
      <c r="Q31" s="61" t="e">
        <f t="shared" si="1"/>
        <v>#DIV/0!</v>
      </c>
    </row>
    <row r="32" spans="2:17" hidden="1" x14ac:dyDescent="0.2">
      <c r="B32" s="56"/>
      <c r="C32" s="64"/>
      <c r="D32" s="65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>
        <f t="shared" si="11"/>
        <v>0</v>
      </c>
      <c r="P32" s="60" t="e">
        <f t="shared" si="8"/>
        <v>#DIV/0!</v>
      </c>
      <c r="Q32" s="61" t="e">
        <f t="shared" si="1"/>
        <v>#DIV/0!</v>
      </c>
    </row>
    <row r="33" spans="1:17" hidden="1" x14ac:dyDescent="0.2">
      <c r="B33" s="56"/>
      <c r="C33" s="64"/>
      <c r="D33" s="65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>
        <f t="shared" si="11"/>
        <v>0</v>
      </c>
      <c r="P33" s="60" t="e">
        <f t="shared" si="8"/>
        <v>#DIV/0!</v>
      </c>
      <c r="Q33" s="61" t="e">
        <f t="shared" si="1"/>
        <v>#DIV/0!</v>
      </c>
    </row>
    <row r="34" spans="1:17" hidden="1" x14ac:dyDescent="0.2">
      <c r="B34" s="56"/>
      <c r="C34" s="64"/>
      <c r="D34" s="65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>
        <f t="shared" si="11"/>
        <v>0</v>
      </c>
      <c r="P34" s="60" t="e">
        <f t="shared" si="8"/>
        <v>#DIV/0!</v>
      </c>
      <c r="Q34" s="61" t="e">
        <f t="shared" si="1"/>
        <v>#DIV/0!</v>
      </c>
    </row>
    <row r="35" spans="1:17" hidden="1" x14ac:dyDescent="0.2">
      <c r="B35" s="56"/>
      <c r="C35" s="57"/>
      <c r="D35" s="58"/>
      <c r="E35" s="50">
        <f>SUM(E36)</f>
        <v>0</v>
      </c>
      <c r="F35" s="50"/>
      <c r="G35" s="50">
        <f>SUM(G36)</f>
        <v>0</v>
      </c>
      <c r="H35" s="59"/>
      <c r="I35" s="50"/>
      <c r="J35" s="50"/>
      <c r="K35" s="50"/>
      <c r="L35" s="50">
        <f t="shared" ref="L35:N35" si="12">SUM(L36)</f>
        <v>0</v>
      </c>
      <c r="M35" s="50"/>
      <c r="N35" s="50">
        <f t="shared" si="12"/>
        <v>0</v>
      </c>
      <c r="O35" s="59">
        <f t="shared" si="11"/>
        <v>0</v>
      </c>
      <c r="P35" s="60" t="e">
        <f t="shared" si="8"/>
        <v>#DIV/0!</v>
      </c>
      <c r="Q35" s="61" t="e">
        <f t="shared" si="1"/>
        <v>#DIV/0!</v>
      </c>
    </row>
    <row r="36" spans="1:17" hidden="1" x14ac:dyDescent="0.2">
      <c r="B36" s="56"/>
      <c r="C36" s="64"/>
      <c r="D36" s="65"/>
      <c r="E36" s="34"/>
      <c r="F36" s="34"/>
      <c r="G36" s="35"/>
      <c r="H36" s="35"/>
      <c r="I36" s="35"/>
      <c r="J36" s="35"/>
      <c r="K36" s="35"/>
      <c r="L36" s="35"/>
      <c r="M36" s="35"/>
      <c r="N36" s="35"/>
      <c r="O36" s="35">
        <f t="shared" si="11"/>
        <v>0</v>
      </c>
      <c r="P36" s="60" t="e">
        <f t="shared" si="8"/>
        <v>#DIV/0!</v>
      </c>
      <c r="Q36" s="61" t="e">
        <f t="shared" si="1"/>
        <v>#DIV/0!</v>
      </c>
    </row>
    <row r="37" spans="1:17" ht="15" hidden="1" customHeight="1" x14ac:dyDescent="0.2">
      <c r="B37" s="31"/>
      <c r="C37" s="32"/>
      <c r="D37" s="33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>
        <f t="shared" si="11"/>
        <v>0</v>
      </c>
      <c r="P37" s="60" t="e">
        <f t="shared" si="8"/>
        <v>#DIV/0!</v>
      </c>
      <c r="Q37" s="61" t="e">
        <f t="shared" si="1"/>
        <v>#DIV/0!</v>
      </c>
    </row>
    <row r="38" spans="1:17" ht="15" hidden="1" customHeight="1" x14ac:dyDescent="0.2">
      <c r="B38" s="31"/>
      <c r="C38" s="32"/>
      <c r="D38" s="33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>
        <f t="shared" si="11"/>
        <v>0</v>
      </c>
      <c r="P38" s="60" t="e">
        <f t="shared" si="8"/>
        <v>#DIV/0!</v>
      </c>
      <c r="Q38" s="61" t="e">
        <f t="shared" si="1"/>
        <v>#DIV/0!</v>
      </c>
    </row>
    <row r="39" spans="1:17" ht="15.75" hidden="1" customHeight="1" x14ac:dyDescent="0.2">
      <c r="B39" s="31"/>
      <c r="C39" s="32"/>
      <c r="D39" s="33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>
        <f t="shared" si="11"/>
        <v>0</v>
      </c>
      <c r="P39" s="60" t="e">
        <f t="shared" si="8"/>
        <v>#DIV/0!</v>
      </c>
      <c r="Q39" s="61" t="e">
        <f t="shared" si="1"/>
        <v>#DIV/0!</v>
      </c>
    </row>
    <row r="40" spans="1:17" x14ac:dyDescent="0.2">
      <c r="B40" s="66"/>
      <c r="C40" s="67"/>
      <c r="D40" s="68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60"/>
      <c r="Q40" s="61"/>
    </row>
    <row r="41" spans="1:17" s="79" customFormat="1" x14ac:dyDescent="0.2">
      <c r="A41" s="71"/>
      <c r="B41" s="72"/>
      <c r="C41" s="73" t="s">
        <v>56</v>
      </c>
      <c r="D41" s="74"/>
      <c r="E41" s="75">
        <v>0</v>
      </c>
      <c r="F41" s="75">
        <v>0</v>
      </c>
      <c r="G41" s="75">
        <v>0</v>
      </c>
      <c r="H41" s="76">
        <f>H10+H14+H21+H26</f>
        <v>20479617.080000002</v>
      </c>
      <c r="I41" s="76">
        <f t="shared" ref="I41:N41" si="13">I10+I14+I21+I26</f>
        <v>3907035.5799999996</v>
      </c>
      <c r="J41" s="76">
        <f t="shared" si="13"/>
        <v>24386652.659999996</v>
      </c>
      <c r="K41" s="76">
        <f t="shared" si="13"/>
        <v>1216161.3199999998</v>
      </c>
      <c r="L41" s="76">
        <f t="shared" si="13"/>
        <v>4497</v>
      </c>
      <c r="M41" s="76">
        <f t="shared" si="13"/>
        <v>4576630.3299999991</v>
      </c>
      <c r="N41" s="76">
        <f t="shared" si="13"/>
        <v>3364966.01</v>
      </c>
      <c r="O41" s="76">
        <f>O10+O14+O21+O26</f>
        <v>24382155.659999996</v>
      </c>
      <c r="P41" s="77"/>
      <c r="Q41" s="78"/>
    </row>
    <row r="42" spans="1:17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 x14ac:dyDescent="0.2">
      <c r="B43" s="80" t="s">
        <v>57</v>
      </c>
      <c r="G43" s="1"/>
      <c r="H43" s="1"/>
      <c r="I43" s="1"/>
      <c r="J43" s="1"/>
      <c r="K43" s="1"/>
      <c r="L43" s="1"/>
      <c r="M43" s="1"/>
      <c r="N43" s="1"/>
      <c r="O43" s="1"/>
    </row>
    <row r="46" spans="1:17" x14ac:dyDescent="0.2">
      <c r="D46" s="81"/>
    </row>
    <row r="47" spans="1:17" x14ac:dyDescent="0.2">
      <c r="D47" s="82" t="s">
        <v>58</v>
      </c>
      <c r="H47" s="83" t="s">
        <v>59</v>
      </c>
      <c r="I47" s="83"/>
      <c r="J47" s="83"/>
      <c r="K47" s="83"/>
      <c r="L47" s="83"/>
      <c r="M47" s="83"/>
      <c r="N47" s="83"/>
      <c r="O47" s="83"/>
    </row>
    <row r="48" spans="1:17" x14ac:dyDescent="0.2">
      <c r="D48" s="82" t="s">
        <v>60</v>
      </c>
      <c r="H48" s="84" t="s">
        <v>61</v>
      </c>
      <c r="I48" s="84"/>
      <c r="J48" s="84"/>
      <c r="K48" s="84"/>
      <c r="L48" s="84"/>
      <c r="M48" s="84"/>
      <c r="N48" s="84"/>
      <c r="O48" s="84"/>
    </row>
  </sheetData>
  <mergeCells count="40">
    <mergeCell ref="H48:O48"/>
    <mergeCell ref="B37:D37"/>
    <mergeCell ref="B38:D38"/>
    <mergeCell ref="B39:D39"/>
    <mergeCell ref="C41:D41"/>
    <mergeCell ref="P41:Q41"/>
    <mergeCell ref="H47:O47"/>
    <mergeCell ref="C27:D27"/>
    <mergeCell ref="C28:D28"/>
    <mergeCell ref="C29:D29"/>
    <mergeCell ref="C30:D30"/>
    <mergeCell ref="C31:D31"/>
    <mergeCell ref="C35:D35"/>
    <mergeCell ref="B21:D21"/>
    <mergeCell ref="C22:D22"/>
    <mergeCell ref="C23:D23"/>
    <mergeCell ref="C24:D24"/>
    <mergeCell ref="C25:D25"/>
    <mergeCell ref="B26:D26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L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2018-03-13T02:14:52Z</dcterms:created>
  <dcterms:modified xsi:type="dcterms:W3CDTF">2018-03-13T02:15:22Z</dcterms:modified>
</cp:coreProperties>
</file>