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Hoja1!$A$1:$F$501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2" i="1" l="1"/>
  <c r="D453" i="1"/>
  <c r="D434" i="1"/>
  <c r="D426" i="1"/>
  <c r="B399" i="1"/>
  <c r="D363" i="1"/>
  <c r="C363" i="1"/>
  <c r="B363" i="1"/>
  <c r="D360" i="1"/>
  <c r="D384" i="1" s="1"/>
  <c r="C360" i="1"/>
  <c r="C384" i="1" s="1"/>
  <c r="B360" i="1"/>
  <c r="B384" i="1" s="1"/>
  <c r="C355" i="1"/>
  <c r="D350" i="1"/>
  <c r="D355" i="1" s="1"/>
  <c r="C350" i="1"/>
  <c r="B350" i="1"/>
  <c r="B355" i="1" s="1"/>
  <c r="C346" i="1"/>
  <c r="D343" i="1"/>
  <c r="D346" i="1" s="1"/>
  <c r="C343" i="1"/>
  <c r="B343" i="1"/>
  <c r="B346" i="1" s="1"/>
  <c r="C252" i="1"/>
  <c r="B252" i="1"/>
  <c r="B338" i="1" s="1"/>
  <c r="B237" i="1"/>
  <c r="B238" i="1" s="1"/>
  <c r="B231" i="1"/>
  <c r="B232" i="1" s="1"/>
  <c r="B224" i="1"/>
  <c r="B223" i="1"/>
  <c r="B220" i="1"/>
  <c r="B219" i="1"/>
  <c r="B215" i="1"/>
  <c r="B211" i="1"/>
  <c r="B216" i="1" s="1"/>
  <c r="B209" i="1" s="1"/>
  <c r="B200" i="1"/>
  <c r="B197" i="1"/>
  <c r="B170" i="1"/>
  <c r="B140" i="1"/>
  <c r="C91" i="1"/>
  <c r="B91" i="1"/>
  <c r="C88" i="1"/>
  <c r="C108" i="1" s="1"/>
  <c r="B88" i="1"/>
  <c r="B108" i="1" s="1"/>
  <c r="D42" i="1"/>
  <c r="D47" i="1" s="1"/>
  <c r="B42" i="1"/>
  <c r="B47" i="1" s="1"/>
  <c r="B34" i="1"/>
  <c r="B19" i="1"/>
  <c r="B5" i="1"/>
  <c r="B226" i="1" l="1"/>
  <c r="B240" i="1" s="1"/>
</calcChain>
</file>

<file path=xl/sharedStrings.xml><?xml version="1.0" encoding="utf-8"?>
<sst xmlns="http://schemas.openxmlformats.org/spreadsheetml/2006/main" count="432" uniqueCount="351">
  <si>
    <t>Notas a los Estados Financieros</t>
  </si>
  <si>
    <t>Al 31 de Diciembre de 2015</t>
  </si>
  <si>
    <t>Ente Público: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</si>
  <si>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</si>
  <si>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</si>
  <si>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</si>
  <si>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</si>
  <si>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</si>
  <si>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</si>
  <si>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</si>
  <si>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</si>
  <si>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</si>
  <si>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</si>
  <si>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1121103001  BANORTE 00671832409 INV ESTATAL</t>
  </si>
  <si>
    <t>1121103002  BANORTE 00671831587 INV. FEDERAL</t>
  </si>
  <si>
    <t>1121103003  BANORTE INV. PROPIOS</t>
  </si>
  <si>
    <t>1121103004  BANORTE 00675511711 INV FAM 2008</t>
  </si>
  <si>
    <t>1121103005  BANORTE 00675512893 INV. FAM 2009</t>
  </si>
  <si>
    <t>1121103006  BANORTE  INV 0502905</t>
  </si>
  <si>
    <t>1121103007  BANORTE 00502028137</t>
  </si>
  <si>
    <t>1121103008  BANORTE 00675727987 INV. SAR</t>
  </si>
  <si>
    <t>1121103009  BANORTE INV 05028925</t>
  </si>
  <si>
    <t>1121103011  BANORTE INV 0502807060 SAR</t>
  </si>
  <si>
    <t>1121103015  BANORTE INV 05029411</t>
  </si>
  <si>
    <t>1211xxxxxx Inversiones a LP</t>
  </si>
  <si>
    <t>* DERECHOS A RECIBIR EFECTIVO Y EQUIVALENTES Y BIENES O SERVICIOS A RECIBIR</t>
  </si>
  <si>
    <t>ESF-02 INGRESOS P/RECUPERAR</t>
  </si>
  <si>
    <t>2014</t>
  </si>
  <si>
    <t>2013</t>
  </si>
  <si>
    <t>1122xxxxxx Cuentas por Cobrar a CP</t>
  </si>
  <si>
    <t>1122102001  CUENTAS POR COBRAR P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</si>
  <si>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</si>
  <si>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</si>
  <si>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</si>
  <si>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</si>
  <si>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</si>
  <si>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</si>
  <si>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1125xxxxxx Deudores por Anticipos </t>
  </si>
  <si>
    <t>* BIENES DISPONIBLES PARA SU TRANSFORMACIÓN O CONSUMO.</t>
  </si>
  <si>
    <t>ESF-05 INVENTARIO Y ALMACENES</t>
  </si>
  <si>
    <t>METODO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</si>
  <si>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</si>
  <si>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</si>
  <si>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</si>
  <si>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</si>
  <si>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</si>
  <si>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</si>
  <si>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</si>
  <si>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</si>
  <si>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</si>
  <si>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</si>
  <si>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</si>
  <si>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</si>
  <si>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</si>
  <si>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</si>
  <si>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</si>
  <si>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</si>
  <si>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</si>
  <si>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</si>
  <si>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1236262200  EDIFICACIÓN NO HABITACIONAL</t>
  </si>
  <si>
    <t>1240xxxxxx</t>
  </si>
  <si>
    <t>1241151100  MUEBLES DE OFICINA Y</t>
  </si>
  <si>
    <t>1241351500  EQ DE CÓMP Y DE TECN</t>
  </si>
  <si>
    <t>1241951900  OTROS MOBILIARIOS Y</t>
  </si>
  <si>
    <t>1242152100  EQUIPO Y APARATOS AU</t>
  </si>
  <si>
    <t>1242352300  CÁMARAS FOTOGRÁFICAS</t>
  </si>
  <si>
    <t>1243153100  EQUIPO MÉDICO Y DE L</t>
  </si>
  <si>
    <t>1243253200  INSTRUMENTAL MÉDICO</t>
  </si>
  <si>
    <t>1244154100  AUTOMÓVILES Y CAMIONES 2011</t>
  </si>
  <si>
    <t>1245055100  EQUIPO DE DEFENSA Y</t>
  </si>
  <si>
    <t>1246256200  MAQUINARIA Y EQUIPO</t>
  </si>
  <si>
    <t>1246556500  EQUIPO DE COMUNICACI</t>
  </si>
  <si>
    <t>1246656600  EQ DE GENER. ELÉCTRI</t>
  </si>
  <si>
    <t>1246756700  HERRAMIENTAS Y MÁQUI</t>
  </si>
  <si>
    <t>1246956900  OTROS EQUIPOS 2011</t>
  </si>
  <si>
    <t>ESF-09 INTANGIBLES Y DIFERIDOS</t>
  </si>
  <si>
    <t xml:space="preserve">1250xxxxxx </t>
  </si>
  <si>
    <t>1270xxxxxx</t>
  </si>
  <si>
    <t>1260xxxxxx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</si>
  <si>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</si>
  <si>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</si>
  <si>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</si>
  <si>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</si>
  <si>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</si>
  <si>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</si>
  <si>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</si>
  <si>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2111101001  SUELDOS POR PAGAR</t>
  </si>
  <si>
    <t>2111101002  SUELDOS DEVENGADOS</t>
  </si>
  <si>
    <t>2111102001  SUELDOS DEVENGADOS E</t>
  </si>
  <si>
    <t>2111401001  APORTACION PATRONAL ISSEG</t>
  </si>
  <si>
    <t>2111401005  FONDO DE AHORRO SAR 2%</t>
  </si>
  <si>
    <t>2112101001  PROVEEDORES DE BIENES Y SERVICIOS</t>
  </si>
  <si>
    <t>2112102001  PROVEEDORES EJE ANT</t>
  </si>
  <si>
    <t>2113102001  CONTRATISTAS OBRAS P</t>
  </si>
  <si>
    <t>2117101003  ISR POR SUELDOS Y SALARIOS</t>
  </si>
  <si>
    <t>2117101012  ISR POR PAGAR HONORARIOS</t>
  </si>
  <si>
    <t>2117102003  ISR POR PAGAR CEDULA</t>
  </si>
  <si>
    <t>2117102004  ISR POR PAGAR CEDULAR HONORARIOS</t>
  </si>
  <si>
    <t>2117202002  CUOTAS TRABAJADOR ISSEG</t>
  </si>
  <si>
    <t>2117502102  IMPUESTO SOBRE NOMINAS</t>
  </si>
  <si>
    <t>2117903000  PENSIÓN ALIMENTICIA</t>
  </si>
  <si>
    <t>2117904000  ASEGURADORAS</t>
  </si>
  <si>
    <t>2117911000  ISSEG</t>
  </si>
  <si>
    <t>2117918004  RAPCE 5 AL MILLAR</t>
  </si>
  <si>
    <t>2117918005  ICIC 2 AL MILLAR</t>
  </si>
  <si>
    <t>2117918006  ICIC-CMIC 1%</t>
  </si>
  <si>
    <t>2119904002  CXP A GEG</t>
  </si>
  <si>
    <t>2119904003  CXP GEG POR RENDIMIENTOS</t>
  </si>
  <si>
    <t>2119904005  CXP POR REMANENTES</t>
  </si>
  <si>
    <t>2119904008  CXP REMANENTES EN SOL</t>
  </si>
  <si>
    <t>2119905001  ACREEDORES DIVERSOS</t>
  </si>
  <si>
    <t>2119905004  PARTIDAS EN CONCIL.BANCARIAS</t>
  </si>
  <si>
    <t>2120xxxxxx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</si>
  <si>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</si>
  <si>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</si>
  <si>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</si>
  <si>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</si>
  <si>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</si>
  <si>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</si>
  <si>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</si>
  <si>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</si>
  <si>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</si>
  <si>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</si>
  <si>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II) NOTAS AL ESTADO DE ACTIVIDADES</t>
  </si>
  <si>
    <t>INGRESOS DE GESTIÓN</t>
  </si>
  <si>
    <t>ERA-01 INGRESOS</t>
  </si>
  <si>
    <t>NOTA</t>
  </si>
  <si>
    <t>4100xxxxxx</t>
  </si>
  <si>
    <t>4151510261  RENTA DE ESPACIOS DIVERSOS</t>
  </si>
  <si>
    <t>4151 Produc. Derivados del Uso y Aprov.</t>
  </si>
  <si>
    <t>4159510710  REEXPEDICION DE CREDENCIALES</t>
  </si>
  <si>
    <t>4159510715  GESTORIA DE TITULACION</t>
  </si>
  <si>
    <t>4159510906  EXAMEN CENEVAL</t>
  </si>
  <si>
    <t>4159 Otros Productos que Generan Ing.</t>
  </si>
  <si>
    <t>4150 PRODUCTOS DE TIPO CORRIENTE</t>
  </si>
  <si>
    <t>4169610000  OTROS APROVECHAMIENTOS</t>
  </si>
  <si>
    <t>4169610163  SEGURO ESCOLAR</t>
  </si>
  <si>
    <t>4169 Otros Aprovechamientos</t>
  </si>
  <si>
    <t>4160 APROVECHAMIENTOS DE TIPO CORRIENTE</t>
  </si>
  <si>
    <t>4173711001  INGRESOS DE CAFETERIA</t>
  </si>
  <si>
    <t>4173711005  INGRESOS POR LA VENT</t>
  </si>
  <si>
    <t>4173 Ingr.Vta de Bienes/Servicios Org.</t>
  </si>
  <si>
    <t>4170 INGRESOS POR VENTA DE BIENES Y SERVICIOS</t>
  </si>
  <si>
    <t>4200xxxxxx</t>
  </si>
  <si>
    <t>4213831000  SERVICIOS PERSONALES</t>
  </si>
  <si>
    <t>4213832000  MATERIALES Y SUMINISTROS</t>
  </si>
  <si>
    <t>4213833000  SERVICIOS GENERALES</t>
  </si>
  <si>
    <t>4213837000  CONVENIO FED INVERSI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</si>
  <si>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</si>
  <si>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</si>
  <si>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</si>
  <si>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</si>
  <si>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</si>
  <si>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4221915000  BIENES MUEBLES E INMUEBLES</t>
  </si>
  <si>
    <t>4221 Trans. Internas y Asig. al Secto</t>
  </si>
  <si>
    <t>4220 TRANSFERENCIAS, ASIGNACIONES Y SUBSIDIOS</t>
  </si>
  <si>
    <t>ERA-02 OTROS INGRESOS Y BENEFICIOS</t>
  </si>
  <si>
    <t>4300xxxxxx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</si>
  <si>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</si>
  <si>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</si>
  <si>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</si>
  <si>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</si>
  <si>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</si>
  <si>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</si>
  <si>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5112122000  SUELDOS BASE AL PERSONAL EVENTUAL</t>
  </si>
  <si>
    <t>5113132000  PRIMAS DE VACAS., D</t>
  </si>
  <si>
    <t>5113134000  COMPENSACIONES</t>
  </si>
  <si>
    <t>5114141000  APORTACIONES DE SEGURIDAD SOCIAL</t>
  </si>
  <si>
    <t>5115154000  PRESTACIONES CONTRACTUALES</t>
  </si>
  <si>
    <t>5115159000  OTRAS PRESTACIONES 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</si>
  <si>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</si>
  <si>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</si>
  <si>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</si>
  <si>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</si>
  <si>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</si>
  <si>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5122223000  UTENSILIOS PARA EL S</t>
  </si>
  <si>
    <t>5123231000  PROD. ALIM., AGRO.</t>
  </si>
  <si>
    <t>5123237000  PROD. CUERO, PIEL,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</si>
  <si>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</si>
  <si>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</si>
  <si>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</si>
  <si>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</si>
  <si>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</si>
  <si>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</si>
  <si>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</si>
  <si>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</si>
  <si>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</si>
  <si>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5125252000  FERTILIZANTES, PESTI</t>
  </si>
  <si>
    <t>5125253000  MEDICINAS Y PRODUCTO</t>
  </si>
  <si>
    <t>5125254000  MATERIALES, ACCESOR</t>
  </si>
  <si>
    <t>5125256000  FIBRAS SINTÉTICAS,</t>
  </si>
  <si>
    <t>5125259000  OTROS PRODUCTOS QUÍMICOS</t>
  </si>
  <si>
    <t>5126261000  COMBUSTIBLES, LUBRI</t>
  </si>
  <si>
    <t>5127271000  VESTUARIOS Y UNIFORMES</t>
  </si>
  <si>
    <t>5127272000  PRENDAS DE PROTECCIÓN</t>
  </si>
  <si>
    <t>5127273000  ARTÍCULOS DEPORTIVOS</t>
  </si>
  <si>
    <t>5127274000  PRODUCTOS TEXTILES</t>
  </si>
  <si>
    <t>5127275000  BLANCOS Y O. TEXTIL.</t>
  </si>
  <si>
    <t>5129291000  HERRAMIENTAS MENORES</t>
  </si>
  <si>
    <t>5129292000  REFACCIONES, ACCESO</t>
  </si>
  <si>
    <t>5129293000  REF. Y ACCESORIOS ME</t>
  </si>
  <si>
    <t>5129294000  REFACCIONES Y ACCESO</t>
  </si>
  <si>
    <t>5129295000  REF. Y ACCESORIOS ME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</si>
  <si>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</si>
  <si>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</si>
  <si>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</si>
  <si>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</si>
  <si>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</si>
  <si>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5131316000  SERVICIO DE TELECOMU</t>
  </si>
  <si>
    <t>5131317000  SERV. ACCESO A INTER</t>
  </si>
  <si>
    <t>5131318000  SERVICIOS POSTALES Y TELEGRAFICOS</t>
  </si>
  <si>
    <t>5132323000  ARRENDA. DE MOB. Y E</t>
  </si>
  <si>
    <t>5132325000  ARRENDAMIENTO DE EQU</t>
  </si>
  <si>
    <t>5132326000  ARRENDA. DE MAQ., O</t>
  </si>
  <si>
    <t>5132327000  ARRENDAMIENTO DE ACT</t>
  </si>
  <si>
    <t>5132329000  OTROS ARRENDAMIENTOS</t>
  </si>
  <si>
    <t>5133331000  SERVS. LEGALES, DE</t>
  </si>
  <si>
    <t>5133332000  SERVS. DE DISEÑO, A</t>
  </si>
  <si>
    <t>5133334000  SERVICIOS DE CAPACITACION</t>
  </si>
  <si>
    <t>5133336000  SERVS. CONSULT. ADM.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</si>
  <si>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</si>
  <si>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</si>
  <si>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</si>
  <si>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</si>
  <si>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5135351000  CONSERV. Y MANTENIMI</t>
  </si>
  <si>
    <t>5135352000  INSTALACION, REPARAC</t>
  </si>
  <si>
    <t>5135353000  INST., REPAR. MTTO.</t>
  </si>
  <si>
    <t>5135355000  REPAR. Y MTTO. DE EQ</t>
  </si>
  <si>
    <t>5135357000  INST., REPAR. Y MTT</t>
  </si>
  <si>
    <t>5135358000  SERVICIOS DE LIMPIEZ</t>
  </si>
  <si>
    <t>5135359000  SERVICIOS DE JARDINE</t>
  </si>
  <si>
    <t>5136361100  DIFUSION POR RADIO,</t>
  </si>
  <si>
    <t>5136361200  DIFUSION POR MEDIOS ALTERNATIVOS</t>
  </si>
  <si>
    <t>5136364000  SERVICIO DE REVELADO</t>
  </si>
  <si>
    <t>5137371000  PASAJES AEREOS</t>
  </si>
  <si>
    <t>5137372000  PASAJES TERRESTRES</t>
  </si>
  <si>
    <t>5137375000  VIATICOS EN EL PAIS</t>
  </si>
  <si>
    <t>5137379000  OTROS SERVICIOS DE T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</si>
  <si>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</si>
  <si>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</si>
  <si>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</si>
  <si>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</si>
  <si>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5139396000  OTROS GASTOS POR RES</t>
  </si>
  <si>
    <t>5139398000  IMPUESTO DE NOMINA</t>
  </si>
  <si>
    <t>5139399000  OTROS SERVICIOS GENERALES</t>
  </si>
  <si>
    <t>5241441000  AYUDAS SOCIALES A PERSONAS</t>
  </si>
  <si>
    <t>5515656700  DEP. OTROS EQUIPOS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</si>
  <si>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</si>
  <si>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</si>
  <si>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</si>
  <si>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</si>
  <si>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</si>
  <si>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VHP-02 PATRIMONIO GENERADO</t>
  </si>
  <si>
    <t>3210xxxxxx</t>
  </si>
  <si>
    <t>3210 Resultado del Ejercicio (Ahorro/Des</t>
  </si>
  <si>
    <t>3220000022  RESULTADO DEL EJERCICIO 2014</t>
  </si>
  <si>
    <t>3220690201  APLICACIÓN DE REMANENTE PROPIO</t>
  </si>
  <si>
    <t>IV) NOTAS AL ESTADO DE FLUJO DE EFECTIVO</t>
  </si>
  <si>
    <t>EFE-01 FLUJO DE EFECTIVO</t>
  </si>
  <si>
    <t>1110xxxxxx</t>
  </si>
  <si>
    <t>1111201002  FONDO FIJO</t>
  </si>
  <si>
    <t>1112 Bancos/Tesoreria</t>
  </si>
  <si>
    <t>1112103001  BANORTE 0067831943 ESTATAL</t>
  </si>
  <si>
    <t>1112103002  BANORTE 00671830674 FEDERAL</t>
  </si>
  <si>
    <t>1112103003  BANORTE REC. PROPIOS</t>
  </si>
  <si>
    <t>1112103004  BANORTE 00674364031 FAM 2008</t>
  </si>
  <si>
    <t>1112103005  BANORTE 00674364040 FAM 2009</t>
  </si>
  <si>
    <t>1112103006  BANORTE FNDO DE CON</t>
  </si>
  <si>
    <t>1112103007  BANORTE BARDA PERIME</t>
  </si>
  <si>
    <t>1112103008  BANORTE 00675727307 SAR</t>
  </si>
  <si>
    <t>1112103009  BANORTE CONST CAFETE</t>
  </si>
  <si>
    <t>1112103010  BANORTE FONDO DE AHO</t>
  </si>
  <si>
    <t>1112103011  BANORTE UT-BIS ESTAT</t>
  </si>
  <si>
    <t>1112103012  BANORTE UT-BIS FEDER</t>
  </si>
  <si>
    <t>1112103013  BANORTE UT-BIS PROPI</t>
  </si>
  <si>
    <t>1112103014  BANORTE UT-BIS  FEDE</t>
  </si>
  <si>
    <t>1112103015  BANORTE 002681585455 PROFOCIE 14</t>
  </si>
  <si>
    <t>1112103016  BANORTE 002681585633 CHEF, S</t>
  </si>
  <si>
    <t>1112103017  BANORTE CAFETERIA SU</t>
  </si>
  <si>
    <t>1112103018  BANORTE 002694337535 ADQUISICIONE</t>
  </si>
  <si>
    <t>1112103019  BANORTE 0286387125 PADES</t>
  </si>
  <si>
    <t>1112103020  BANORTE 0286387077 ESTATAL UT-LB</t>
  </si>
  <si>
    <t>EFE-02 ADQ. BIENES MUEBLES E INMUEBLES</t>
  </si>
  <si>
    <t>% SUB</t>
  </si>
  <si>
    <t>1210xxxxxx</t>
  </si>
  <si>
    <t>1236262200 CONSTRUCCIONES EN PROCESO DE BIENES</t>
  </si>
  <si>
    <t>|</t>
  </si>
  <si>
    <t>1241000000 MOBILIARIO Y EQUIPO EDUCACIONAL Y RECREATIVO</t>
  </si>
  <si>
    <t>1242952900 MOBILIARIO Y EQUIPO EDUCAIONAL Y RECREATIVO</t>
  </si>
  <si>
    <t>1243000000 EQUIPO E INSTRUMENTAL MÉDICO Y DE LABORATORIO</t>
  </si>
  <si>
    <t>1244000000 EQUIPO DE TRANSPORTE</t>
  </si>
  <si>
    <t>1246000000 MAQUINARIA, OTROS EQUIPOS Y HERRAMIENTAS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</si>
  <si>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</si>
  <si>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</si>
  <si>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</si>
  <si>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</si>
  <si>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 de 2015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</si>
  <si>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</si>
  <si>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</si>
  <si>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</si>
  <si>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</si>
  <si>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</si>
  <si>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</si>
  <si>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</si>
  <si>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</si>
  <si>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</si>
  <si>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</si>
  <si>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</si>
  <si>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</si>
  <si>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</si>
  <si>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</si>
  <si>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</si>
  <si>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</si>
  <si>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01 de Enero al 30 de Septiembre de 2015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</si>
  <si>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</si>
  <si>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</si>
  <si>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</si>
  <si>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</si>
  <si>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</si>
  <si>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</si>
  <si>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</si>
  <si>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</si>
  <si>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</si>
  <si>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</si>
  <si>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</si>
  <si>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</si>
  <si>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</si>
  <si>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</si>
  <si>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</si>
  <si>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</si>
  <si>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</si>
  <si>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</si>
  <si>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</si>
  <si>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</si>
  <si>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</si>
  <si>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</si>
  <si>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</si>
  <si>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</si>
  <si>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</si>
  <si>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</si>
  <si>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</si>
  <si>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</si>
  <si>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</si>
  <si>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</si>
  <si>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</si>
  <si>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NOTAS DE GESTIÓN ADMINISTRATIVA</t>
  </si>
  <si>
    <t>Bajo protesta de decir verdad declaramos que los Estados Financieros y sus Notas son razonablemente correctos y responsabilidad del emisor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</si>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</sst>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</cellStyleXfs>
  <cellXfs count="17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3" borderId="0" xfId="0" applyFont="1" applyFill="1"/>
    <xf numFmtId="0" fontId="4" fillId="0" borderId="0" xfId="0" applyFont="1" applyAlignment="1">
      <alignment horizontal="center"/>
    </xf>
    <xf numFmtId="43" fontId="3" fillId="0" borderId="0" xfId="1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43" fontId="2" fillId="3" borderId="2" xfId="1" applyFont="1" applyFill="1" applyBorder="1" applyAlignment="1"/>
    <xf numFmtId="0" fontId="2" fillId="3" borderId="2" xfId="0" applyNumberFormat="1" applyFont="1" applyFill="1" applyBorder="1" applyAlignment="1" applyProtection="1">
      <protection locked="0"/>
    </xf>
    <xf numFmtId="0" fontId="3" fillId="3" borderId="2" xfId="0" applyFont="1" applyFill="1" applyBorder="1"/>
    <xf numFmtId="0" fontId="5" fillId="3" borderId="2" xfId="0" applyFont="1" applyFill="1" applyBorder="1"/>
    <xf numFmtId="43" fontId="2" fillId="3" borderId="0" xfId="1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5" fillId="3" borderId="0" xfId="0" applyFont="1" applyFill="1" applyBorder="1"/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43" fontId="4" fillId="0" borderId="0" xfId="1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44" fontId="4" fillId="3" borderId="4" xfId="2" applyFont="1" applyFill="1" applyBorder="1"/>
    <xf numFmtId="164" fontId="4" fillId="3" borderId="4" xfId="0" applyNumberFormat="1" applyFont="1" applyFill="1" applyBorder="1"/>
    <xf numFmtId="0" fontId="4" fillId="3" borderId="0" xfId="0" applyFont="1" applyFill="1"/>
    <xf numFmtId="49" fontId="2" fillId="3" borderId="5" xfId="0" applyNumberFormat="1" applyFont="1" applyFill="1" applyBorder="1" applyAlignment="1">
      <alignment horizontal="left"/>
    </xf>
    <xf numFmtId="43" fontId="3" fillId="3" borderId="5" xfId="1" applyFont="1" applyFill="1" applyBorder="1"/>
    <xf numFmtId="164" fontId="3" fillId="3" borderId="5" xfId="0" applyNumberFormat="1" applyFont="1" applyFill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4" fontId="4" fillId="0" borderId="5" xfId="2" applyFont="1" applyBorder="1"/>
    <xf numFmtId="164" fontId="4" fillId="3" borderId="5" xfId="0" applyNumberFormat="1" applyFont="1" applyFill="1" applyBorder="1"/>
    <xf numFmtId="0" fontId="3" fillId="3" borderId="6" xfId="0" applyFont="1" applyFill="1" applyBorder="1"/>
    <xf numFmtId="43" fontId="3" fillId="3" borderId="7" xfId="1" applyFont="1" applyFill="1" applyBorder="1"/>
    <xf numFmtId="164" fontId="3" fillId="3" borderId="6" xfId="0" applyNumberFormat="1" applyFont="1" applyFill="1" applyBorder="1"/>
    <xf numFmtId="0" fontId="3" fillId="3" borderId="8" xfId="0" applyFont="1" applyFill="1" applyBorder="1"/>
    <xf numFmtId="43" fontId="4" fillId="2" borderId="3" xfId="1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49" fontId="2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/>
    <xf numFmtId="43" fontId="9" fillId="3" borderId="0" xfId="1" applyFont="1" applyFill="1" applyBorder="1"/>
    <xf numFmtId="43" fontId="3" fillId="3" borderId="0" xfId="1" applyFont="1" applyFill="1"/>
    <xf numFmtId="43" fontId="4" fillId="3" borderId="5" xfId="1" applyFont="1" applyFill="1" applyBorder="1"/>
    <xf numFmtId="4" fontId="3" fillId="0" borderId="0" xfId="0" applyNumberFormat="1" applyFont="1"/>
    <xf numFmtId="49" fontId="2" fillId="3" borderId="6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43" fontId="4" fillId="2" borderId="9" xfId="1" applyFont="1" applyFill="1" applyBorder="1"/>
    <xf numFmtId="164" fontId="3" fillId="2" borderId="3" xfId="0" applyNumberFormat="1" applyFont="1" applyFill="1" applyBorder="1"/>
    <xf numFmtId="164" fontId="4" fillId="2" borderId="3" xfId="0" applyNumberFormat="1" applyFont="1" applyFill="1" applyBorder="1"/>
    <xf numFmtId="43" fontId="3" fillId="2" borderId="9" xfId="1" applyFont="1" applyFill="1" applyBorder="1"/>
    <xf numFmtId="43" fontId="3" fillId="3" borderId="4" xfId="1" applyFont="1" applyFill="1" applyBorder="1"/>
    <xf numFmtId="164" fontId="3" fillId="3" borderId="4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/>
    <xf numFmtId="43" fontId="2" fillId="3" borderId="0" xfId="1" applyFont="1" applyFill="1" applyBorder="1"/>
    <xf numFmtId="164" fontId="2" fillId="3" borderId="0" xfId="0" applyNumberFormat="1" applyFont="1" applyFill="1" applyBorder="1"/>
    <xf numFmtId="43" fontId="2" fillId="2" borderId="9" xfId="1" applyFont="1" applyFill="1" applyBorder="1"/>
    <xf numFmtId="164" fontId="2" fillId="2" borderId="3" xfId="0" applyNumberFormat="1" applyFont="1" applyFill="1" applyBorder="1"/>
    <xf numFmtId="43" fontId="4" fillId="3" borderId="4" xfId="1" applyFont="1" applyFill="1" applyBorder="1"/>
    <xf numFmtId="164" fontId="4" fillId="3" borderId="8" xfId="0" applyNumberFormat="1" applyFont="1" applyFill="1" applyBorder="1"/>
    <xf numFmtId="164" fontId="3" fillId="3" borderId="11" xfId="0" applyNumberFormat="1" applyFont="1" applyFill="1" applyBorder="1"/>
    <xf numFmtId="4" fontId="4" fillId="0" borderId="11" xfId="0" applyNumberFormat="1" applyFont="1" applyBorder="1"/>
    <xf numFmtId="0" fontId="4" fillId="2" borderId="4" xfId="3" applyFont="1" applyFill="1" applyBorder="1" applyAlignment="1">
      <alignment horizontal="left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43" fontId="3" fillId="0" borderId="4" xfId="1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0" borderId="5" xfId="0" applyFont="1" applyFill="1" applyBorder="1" applyAlignment="1">
      <alignment wrapText="1"/>
    </xf>
    <xf numFmtId="43" fontId="3" fillId="0" borderId="5" xfId="1" applyFont="1" applyFill="1" applyBorder="1" applyAlignment="1">
      <alignment wrapText="1"/>
    </xf>
    <xf numFmtId="4" fontId="3" fillId="0" borderId="5" xfId="4" applyNumberFormat="1" applyFont="1" applyBorder="1" applyAlignment="1"/>
    <xf numFmtId="0" fontId="3" fillId="3" borderId="5" xfId="0" applyFont="1" applyFill="1" applyBorder="1"/>
    <xf numFmtId="0" fontId="3" fillId="0" borderId="0" xfId="0" applyFont="1"/>
    <xf numFmtId="4" fontId="3" fillId="0" borderId="13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3" fontId="3" fillId="2" borderId="9" xfId="1" applyFont="1" applyFill="1" applyBorder="1" applyAlignment="1">
      <alignment wrapText="1"/>
    </xf>
    <xf numFmtId="4" fontId="3" fillId="2" borderId="10" xfId="4" applyNumberFormat="1" applyFont="1" applyFill="1" applyBorder="1" applyAlignment="1">
      <alignment wrapText="1"/>
    </xf>
    <xf numFmtId="4" fontId="3" fillId="2" borderId="3" xfId="4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center" vertical="center"/>
    </xf>
    <xf numFmtId="0" fontId="3" fillId="0" borderId="6" xfId="0" applyFont="1" applyBorder="1"/>
    <xf numFmtId="43" fontId="3" fillId="0" borderId="5" xfId="1" applyFont="1" applyBorder="1"/>
    <xf numFmtId="0" fontId="4" fillId="2" borderId="3" xfId="3" applyFont="1" applyFill="1" applyBorder="1" applyAlignment="1">
      <alignment horizontal="left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4" fillId="0" borderId="5" xfId="0" applyFont="1" applyBorder="1"/>
    <xf numFmtId="4" fontId="4" fillId="0" borderId="0" xfId="0" applyNumberFormat="1" applyFont="1"/>
    <xf numFmtId="43" fontId="4" fillId="3" borderId="13" xfId="1" applyFont="1" applyFill="1" applyBorder="1"/>
    <xf numFmtId="0" fontId="3" fillId="0" borderId="11" xfId="0" applyFont="1" applyBorder="1"/>
    <xf numFmtId="0" fontId="4" fillId="2" borderId="4" xfId="3" applyFont="1" applyFill="1" applyBorder="1" applyAlignment="1">
      <alignment horizontal="center" vertical="center" wrapText="1"/>
    </xf>
    <xf numFmtId="4" fontId="4" fillId="2" borderId="4" xfId="4" applyNumberFormat="1" applyFont="1" applyFill="1" applyBorder="1" applyAlignment="1">
      <alignment horizontal="center" vertical="center" wrapText="1"/>
    </xf>
    <xf numFmtId="43" fontId="4" fillId="3" borderId="14" xfId="1" applyFont="1" applyFill="1" applyBorder="1"/>
    <xf numFmtId="164" fontId="3" fillId="3" borderId="8" xfId="0" applyNumberFormat="1" applyFont="1" applyFill="1" applyBorder="1"/>
    <xf numFmtId="43" fontId="3" fillId="3" borderId="15" xfId="1" applyFont="1" applyFill="1" applyBorder="1"/>
    <xf numFmtId="164" fontId="3" fillId="3" borderId="7" xfId="0" applyNumberFormat="1" applyFont="1" applyFill="1" applyBorder="1"/>
    <xf numFmtId="164" fontId="3" fillId="2" borderId="9" xfId="0" applyNumberFormat="1" applyFont="1" applyFill="1" applyBorder="1"/>
    <xf numFmtId="0" fontId="4" fillId="2" borderId="3" xfId="3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left"/>
    </xf>
    <xf numFmtId="0" fontId="3" fillId="0" borderId="15" xfId="0" applyFont="1" applyBorder="1"/>
    <xf numFmtId="4" fontId="3" fillId="0" borderId="11" xfId="0" applyNumberFormat="1" applyFont="1" applyBorder="1"/>
    <xf numFmtId="0" fontId="3" fillId="0" borderId="16" xfId="0" applyFont="1" applyBorder="1"/>
    <xf numFmtId="164" fontId="3" fillId="3" borderId="2" xfId="0" applyNumberFormat="1" applyFont="1" applyFill="1" applyBorder="1"/>
    <xf numFmtId="43" fontId="4" fillId="2" borderId="7" xfId="1" applyFont="1" applyFill="1" applyBorder="1"/>
    <xf numFmtId="164" fontId="4" fillId="3" borderId="13" xfId="0" applyNumberFormat="1" applyFont="1" applyFill="1" applyBorder="1"/>
    <xf numFmtId="4" fontId="4" fillId="0" borderId="0" xfId="0" applyNumberFormat="1" applyFont="1" applyBorder="1"/>
    <xf numFmtId="43" fontId="3" fillId="3" borderId="8" xfId="1" applyFont="1" applyFill="1" applyBorder="1"/>
    <xf numFmtId="0" fontId="11" fillId="0" borderId="5" xfId="0" applyFont="1" applyBorder="1" applyAlignment="1">
      <alignment wrapText="1"/>
    </xf>
    <xf numFmtId="43" fontId="3" fillId="0" borderId="5" xfId="1" applyFont="1" applyFill="1" applyBorder="1" applyAlignment="1">
      <alignment horizontal="right"/>
    </xf>
    <xf numFmtId="43" fontId="4" fillId="0" borderId="5" xfId="1" applyFont="1" applyFill="1" applyBorder="1" applyAlignment="1">
      <alignment horizontal="right"/>
    </xf>
    <xf numFmtId="164" fontId="4" fillId="3" borderId="11" xfId="0" applyNumberFormat="1" applyFont="1" applyFill="1" applyBorder="1"/>
    <xf numFmtId="164" fontId="4" fillId="3" borderId="0" xfId="0" applyNumberFormat="1" applyFont="1" applyFill="1" applyBorder="1"/>
    <xf numFmtId="0" fontId="4" fillId="0" borderId="0" xfId="0" applyFont="1" applyAlignment="1">
      <alignment horizont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4" fontId="3" fillId="3" borderId="0" xfId="0" applyNumberFormat="1" applyFont="1" applyFill="1"/>
    <xf numFmtId="0" fontId="12" fillId="2" borderId="17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4" fontId="2" fillId="2" borderId="3" xfId="0" applyNumberFormat="1" applyFont="1" applyFill="1" applyBorder="1"/>
    <xf numFmtId="0" fontId="3" fillId="3" borderId="15" xfId="0" applyFont="1" applyFill="1" applyBorder="1"/>
    <xf numFmtId="0" fontId="3" fillId="3" borderId="0" xfId="0" applyFont="1" applyFill="1" applyBorder="1"/>
    <xf numFmtId="0" fontId="12" fillId="0" borderId="3" xfId="0" applyFont="1" applyBorder="1" applyAlignment="1">
      <alignment vertical="center" wrapText="1"/>
    </xf>
    <xf numFmtId="0" fontId="3" fillId="0" borderId="3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3" borderId="0" xfId="0" applyFont="1" applyFill="1" applyAlignment="1">
      <alignment vertical="center"/>
    </xf>
    <xf numFmtId="0" fontId="11" fillId="0" borderId="3" xfId="0" applyFont="1" applyBorder="1" applyAlignment="1">
      <alignment horizontal="left" vertical="center" indent="1"/>
    </xf>
    <xf numFmtId="0" fontId="11" fillId="3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4" fontId="12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/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43" fontId="12" fillId="2" borderId="3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3" fillId="3" borderId="11" xfId="1" applyFont="1" applyFill="1" applyBorder="1"/>
    <xf numFmtId="164" fontId="2" fillId="2" borderId="9" xfId="0" applyNumberFormat="1" applyFont="1" applyFill="1" applyBorder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43" fontId="13" fillId="3" borderId="0" xfId="1" applyFont="1" applyFill="1"/>
    <xf numFmtId="0" fontId="13" fillId="3" borderId="0" xfId="0" applyFont="1" applyFill="1"/>
  </cellXfs>
  <cellStyles count="5">
    <cellStyle name="Millares" xfId="1" builtinId="3"/>
    <cellStyle name="Millares 2" xfId="4"/>
    <cellStyle name="Moneda" xfId="2" builtin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1514475</xdr:colOff>
      <xdr:row>2</xdr:row>
      <xdr:rowOff>209549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466850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2694476</xdr:colOff>
      <xdr:row>49</xdr:row>
      <xdr:rowOff>152400</xdr:rowOff>
    </xdr:from>
    <xdr:ext cx="3240694" cy="464052"/>
    <xdr:sp macro="" textlink="">
      <xdr:nvSpPr>
        <xdr:cNvPr id="3" name="Rectángulo 2"/>
        <xdr:cNvSpPr/>
      </xdr:nvSpPr>
      <xdr:spPr>
        <a:xfrm>
          <a:off x="2694476" y="8391525"/>
          <a:ext cx="3240694" cy="4640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6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5400" b="0" cap="none" spc="0" baseline="0">
              <a:ln w="0"/>
              <a:solidFill>
                <a:schemeClr val="bg1">
                  <a:lumMod val="6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</a:p>
      </xdr:txBody>
    </xdr:sp>
    <xdr:clientData/>
  </xdr:oneCellAnchor>
  <xdr:oneCellAnchor>
    <xdr:from>
      <xdr:col>0</xdr:col>
      <xdr:colOff>1323975</xdr:colOff>
      <xdr:row>59</xdr:row>
      <xdr:rowOff>171450</xdr:rowOff>
    </xdr:from>
    <xdr:ext cx="3240694" cy="464052"/>
    <xdr:sp macro="" textlink="">
      <xdr:nvSpPr>
        <xdr:cNvPr id="4" name="Rectángulo 3"/>
        <xdr:cNvSpPr/>
      </xdr:nvSpPr>
      <xdr:spPr>
        <a:xfrm>
          <a:off x="1323975" y="10334625"/>
          <a:ext cx="3240694" cy="4640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chemeClr val="bg1">
                  <a:lumMod val="65000"/>
                </a:schemeClr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3124200</xdr:colOff>
      <xdr:row>69</xdr:row>
      <xdr:rowOff>123825</xdr:rowOff>
    </xdr:from>
    <xdr:ext cx="3240694" cy="464052"/>
    <xdr:sp macro="" textlink="">
      <xdr:nvSpPr>
        <xdr:cNvPr id="5" name="Rectángulo 4"/>
        <xdr:cNvSpPr/>
      </xdr:nvSpPr>
      <xdr:spPr>
        <a:xfrm>
          <a:off x="3124200" y="12220575"/>
          <a:ext cx="3240694" cy="4640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chemeClr val="bg1">
                  <a:lumMod val="65000"/>
                </a:schemeClr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1619250</xdr:colOff>
      <xdr:row>76</xdr:row>
      <xdr:rowOff>19050</xdr:rowOff>
    </xdr:from>
    <xdr:ext cx="3240694" cy="276225"/>
    <xdr:sp macro="" textlink="">
      <xdr:nvSpPr>
        <xdr:cNvPr id="6" name="Rectángulo 5"/>
        <xdr:cNvSpPr/>
      </xdr:nvSpPr>
      <xdr:spPr>
        <a:xfrm>
          <a:off x="1619250" y="13515975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chemeClr val="bg1">
                  <a:lumMod val="65000"/>
                </a:schemeClr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2695575</xdr:colOff>
      <xdr:row>110</xdr:row>
      <xdr:rowOff>142875</xdr:rowOff>
    </xdr:from>
    <xdr:ext cx="3240694" cy="276225"/>
    <xdr:sp macro="" textlink="">
      <xdr:nvSpPr>
        <xdr:cNvPr id="7" name="Rectángulo 6"/>
        <xdr:cNvSpPr/>
      </xdr:nvSpPr>
      <xdr:spPr>
        <a:xfrm>
          <a:off x="2695575" y="19459575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chemeClr val="bg1">
                  <a:lumMod val="65000"/>
                </a:schemeClr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523875</xdr:colOff>
      <xdr:row>120</xdr:row>
      <xdr:rowOff>19050</xdr:rowOff>
    </xdr:from>
    <xdr:ext cx="3240694" cy="276225"/>
    <xdr:sp macro="" textlink="">
      <xdr:nvSpPr>
        <xdr:cNvPr id="8" name="Rectángulo 7"/>
        <xdr:cNvSpPr/>
      </xdr:nvSpPr>
      <xdr:spPr>
        <a:xfrm>
          <a:off x="523875" y="21069300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chemeClr val="bg1">
                  <a:lumMod val="65000"/>
                </a:schemeClr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1143000</xdr:colOff>
      <xdr:row>127</xdr:row>
      <xdr:rowOff>57150</xdr:rowOff>
    </xdr:from>
    <xdr:ext cx="3240694" cy="276225"/>
    <xdr:sp macro="" textlink="">
      <xdr:nvSpPr>
        <xdr:cNvPr id="9" name="Rectángulo 8"/>
        <xdr:cNvSpPr/>
      </xdr:nvSpPr>
      <xdr:spPr>
        <a:xfrm>
          <a:off x="1143000" y="22421850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chemeClr val="bg1">
                  <a:lumMod val="65000"/>
                </a:schemeClr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1876425</xdr:colOff>
      <xdr:row>172</xdr:row>
      <xdr:rowOff>114300</xdr:rowOff>
    </xdr:from>
    <xdr:ext cx="3240694" cy="276225"/>
    <xdr:sp macro="" textlink="">
      <xdr:nvSpPr>
        <xdr:cNvPr id="10" name="Rectángulo 9"/>
        <xdr:cNvSpPr/>
      </xdr:nvSpPr>
      <xdr:spPr>
        <a:xfrm>
          <a:off x="1876425" y="29984700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chemeClr val="bg1">
                  <a:lumMod val="65000"/>
                </a:schemeClr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1838325</xdr:colOff>
      <xdr:row>180</xdr:row>
      <xdr:rowOff>66675</xdr:rowOff>
    </xdr:from>
    <xdr:ext cx="3240694" cy="276225"/>
    <xdr:sp macro="" textlink="">
      <xdr:nvSpPr>
        <xdr:cNvPr id="11" name="Rectángulo 10"/>
        <xdr:cNvSpPr/>
      </xdr:nvSpPr>
      <xdr:spPr>
        <a:xfrm>
          <a:off x="1838325" y="31327725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chemeClr val="bg1">
                  <a:lumMod val="65000"/>
                </a:schemeClr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1847850</xdr:colOff>
      <xdr:row>187</xdr:row>
      <xdr:rowOff>28575</xdr:rowOff>
    </xdr:from>
    <xdr:ext cx="3240694" cy="276225"/>
    <xdr:sp macro="" textlink="">
      <xdr:nvSpPr>
        <xdr:cNvPr id="12" name="Rectángulo 11"/>
        <xdr:cNvSpPr/>
      </xdr:nvSpPr>
      <xdr:spPr>
        <a:xfrm>
          <a:off x="1847850" y="32613600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chemeClr val="bg1">
                  <a:lumMod val="65000"/>
                </a:schemeClr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1866900</xdr:colOff>
      <xdr:row>242</xdr:row>
      <xdr:rowOff>85725</xdr:rowOff>
    </xdr:from>
    <xdr:ext cx="3240694" cy="276225"/>
    <xdr:sp macro="" textlink="">
      <xdr:nvSpPr>
        <xdr:cNvPr id="13" name="Rectángulo 12"/>
        <xdr:cNvSpPr/>
      </xdr:nvSpPr>
      <xdr:spPr>
        <a:xfrm>
          <a:off x="1866900" y="42005250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chemeClr val="bg1">
                  <a:lumMod val="65000"/>
                </a:schemeClr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2028825</xdr:colOff>
      <xdr:row>469</xdr:row>
      <xdr:rowOff>85725</xdr:rowOff>
    </xdr:from>
    <xdr:ext cx="3240694" cy="276225"/>
    <xdr:sp macro="" textlink="">
      <xdr:nvSpPr>
        <xdr:cNvPr id="14" name="Rectángulo 13"/>
        <xdr:cNvSpPr/>
      </xdr:nvSpPr>
      <xdr:spPr>
        <a:xfrm>
          <a:off x="2028825" y="80476725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chemeClr val="bg1">
                  <a:lumMod val="65000"/>
                </a:schemeClr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Cuenta%20P&#250;blica%20Dic%202015%20SFI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D5" t="str">
            <v>UNIVERSIDAD TECNOLÓGICA DE SAN MIGUEL DE ALLENDE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1"/>
  <sheetViews>
    <sheetView showGridLines="0" tabSelected="1" view="pageBreakPreview" zoomScale="60" zoomScaleNormal="100" workbookViewId="0">
      <selection sqref="A1:XFD1048576"/>
    </sheetView>
  </sheetViews>
  <sheetFormatPr baseColWidth="10" defaultRowHeight="11.25" x14ac:dyDescent="0.2"/>
  <cols>
    <col min="1" max="1" width="55.140625" style="172" bestFit="1" customWidth="1"/>
    <col min="2" max="2" width="19.42578125" style="171" customWidth="1"/>
    <col min="3" max="3" width="19.5703125" style="172" customWidth="1"/>
    <col min="4" max="4" width="20.7109375" style="172" customWidth="1"/>
    <col min="5" max="5" width="17.140625" style="172" customWidth="1"/>
    <col min="6" max="6" width="14.85546875" style="172" bestFit="1" customWidth="1"/>
    <col min="7" max="16384" width="11.42578125" style="172"/>
  </cols>
  <sheetData>
    <row r="1" spans="1:6" s="4" customFormat="1" ht="4.5" customHeight="1" x14ac:dyDescent="0.2">
      <c r="A1" s="1"/>
      <c r="B1" s="2"/>
      <c r="C1" s="2"/>
      <c r="D1" s="2"/>
      <c r="E1" s="2"/>
      <c r="F1" s="3"/>
    </row>
    <row r="2" spans="1:6" s="4" customFormat="1" ht="12.75" x14ac:dyDescent="0.2">
      <c r="A2" s="1" t="s">
        <v>0</v>
      </c>
      <c r="B2" s="2"/>
      <c r="C2" s="2"/>
      <c r="D2" s="2"/>
      <c r="E2" s="2"/>
      <c r="F2" s="2"/>
    </row>
    <row r="3" spans="1:6" s="4" customFormat="1" ht="24" customHeight="1" x14ac:dyDescent="0.2">
      <c r="A3" s="1" t="s">
        <v>1</v>
      </c>
      <c r="B3" s="2"/>
      <c r="C3" s="2"/>
      <c r="D3" s="2"/>
      <c r="E3" s="2"/>
      <c r="F3" s="2"/>
    </row>
    <row r="4" spans="1:6" s="4" customFormat="1" ht="12.75" x14ac:dyDescent="0.2">
      <c r="A4" s="5"/>
      <c r="B4" s="6"/>
      <c r="C4" s="7"/>
      <c r="D4" s="7"/>
      <c r="E4" s="7"/>
    </row>
    <row r="5" spans="1:6" s="4" customFormat="1" ht="12.75" x14ac:dyDescent="0.2">
      <c r="A5" s="8" t="s">
        <v>2</v>
      </c>
      <c r="B5" s="9" t="str">
        <f>[1]COG!$D$5</f>
        <v>UNIVERSIDAD TECNOLÓGICA DE SAN MIGUEL DE ALLENDE</v>
      </c>
      <c r="C5" s="10"/>
      <c r="D5" s="11"/>
      <c r="E5" s="12"/>
    </row>
    <row r="6" spans="1:6" s="4" customFormat="1" ht="12.75" x14ac:dyDescent="0.2">
      <c r="A6" s="8"/>
      <c r="B6" s="13"/>
      <c r="C6" s="14"/>
      <c r="D6" s="15"/>
      <c r="E6" s="16"/>
    </row>
    <row r="7" spans="1:6" s="4" customFormat="1" ht="12.75" x14ac:dyDescent="0.2">
      <c r="A7" s="8"/>
      <c r="B7" s="13"/>
      <c r="C7" s="14"/>
      <c r="D7" s="15"/>
      <c r="E7" s="16"/>
    </row>
    <row r="8" spans="1:6" s="4" customFormat="1" ht="12.75" x14ac:dyDescent="0.2">
      <c r="A8" s="17" t="s">
        <v>3</v>
      </c>
      <c r="B8" s="17"/>
      <c r="C8" s="17"/>
      <c r="D8" s="17"/>
      <c r="E8" s="17"/>
    </row>
    <row r="9" spans="1:6" s="4" customFormat="1" ht="12.75" x14ac:dyDescent="0.2">
      <c r="A9" s="18"/>
      <c r="B9" s="13"/>
      <c r="C9" s="14"/>
      <c r="D9" s="15"/>
      <c r="E9" s="16"/>
    </row>
    <row r="10" spans="1:6" s="4" customFormat="1" ht="12.75" x14ac:dyDescent="0.2">
      <c r="A10" s="19" t="s">
        <v>4</v>
      </c>
      <c r="B10" s="20"/>
      <c r="C10" s="7"/>
      <c r="D10" s="7"/>
      <c r="E10" s="7"/>
    </row>
    <row r="11" spans="1:6" s="4" customFormat="1" ht="12.75" x14ac:dyDescent="0.2">
      <c r="A11" s="21"/>
      <c r="B11" s="6"/>
      <c r="C11" s="7"/>
      <c r="D11" s="7"/>
      <c r="E11" s="7"/>
    </row>
    <row r="12" spans="1:6" s="4" customFormat="1" ht="12.75" x14ac:dyDescent="0.2">
      <c r="A12" s="22" t="s">
        <v>5</v>
      </c>
      <c r="B12" s="6"/>
      <c r="C12" s="7"/>
      <c r="D12" s="7"/>
      <c r="E12" s="7"/>
    </row>
    <row r="13" spans="1:6" s="4" customFormat="1" ht="12.75" x14ac:dyDescent="0.2">
      <c r="B13" s="6"/>
    </row>
    <row r="14" spans="1:6" s="4" customFormat="1" ht="12.75" x14ac:dyDescent="0.2">
      <c r="A14" s="23" t="s">
        <v>6</v>
      </c>
      <c r="B14" s="24"/>
      <c r="C14" s="15"/>
      <c r="D14" s="15"/>
    </row>
    <row r="15" spans="1:6" s="4" customFormat="1" ht="12.75" x14ac:dyDescent="0.2">
      <c r="A15" s="25"/>
      <c r="B15" s="24"/>
      <c r="C15" s="15"/>
      <c r="D15" s="15"/>
    </row>
    <row r="16" spans="1:6" s="4" customFormat="1" ht="20.25" customHeight="1" x14ac:dyDescent="0.2">
      <c r="A16" s="26" t="s">
        <v>7</v>
      </c>
      <c r="B16" s="27" t="s">
        <v>8</v>
      </c>
      <c r="C16" s="28" t="s">
        <v>9</v>
      </c>
      <c r="D16" s="28" t="s">
        <v>10</v>
      </c>
    </row>
    <row r="17" spans="1:4" s="32" customFormat="1" ht="12.75" x14ac:dyDescent="0.2">
      <c r="A17" s="29" t="s">
        <v>11</v>
      </c>
      <c r="B17" s="30">
        <v>0</v>
      </c>
      <c r="C17" s="31">
        <v>0</v>
      </c>
      <c r="D17" s="31">
        <v>0</v>
      </c>
    </row>
    <row r="18" spans="1:4" s="4" customFormat="1" ht="12.75" x14ac:dyDescent="0.2">
      <c r="A18" s="33"/>
      <c r="B18" s="34"/>
      <c r="C18" s="35">
        <v>0</v>
      </c>
      <c r="D18" s="35">
        <v>0</v>
      </c>
    </row>
    <row r="19" spans="1:4" s="4" customFormat="1" ht="12.75" x14ac:dyDescent="0.2">
      <c r="A19" s="33" t="s">
        <v>12</v>
      </c>
      <c r="B19" s="36">
        <f>SUM(B20:B30)</f>
        <v>43130776.200000003</v>
      </c>
      <c r="C19" s="35">
        <v>0</v>
      </c>
      <c r="D19" s="35">
        <v>0</v>
      </c>
    </row>
    <row r="20" spans="1:4" s="4" customFormat="1" ht="12.75" x14ac:dyDescent="0.2">
      <c r="A20" s="37" t="s">
        <v>13</v>
      </c>
      <c r="B20" s="38">
        <v>15133948.52</v>
      </c>
      <c r="C20" s="35"/>
      <c r="D20" s="35"/>
    </row>
    <row r="21" spans="1:4" s="4" customFormat="1" ht="12.75" x14ac:dyDescent="0.2">
      <c r="A21" s="37" t="s">
        <v>14</v>
      </c>
      <c r="B21" s="38">
        <v>12272082.470000001</v>
      </c>
      <c r="C21" s="35"/>
      <c r="D21" s="35"/>
    </row>
    <row r="22" spans="1:4" s="4" customFormat="1" ht="12.75" x14ac:dyDescent="0.2">
      <c r="A22" s="37" t="s">
        <v>15</v>
      </c>
      <c r="B22" s="38">
        <v>5700380.6200000001</v>
      </c>
      <c r="C22" s="35"/>
      <c r="D22" s="35"/>
    </row>
    <row r="23" spans="1:4" s="4" customFormat="1" ht="12.75" x14ac:dyDescent="0.2">
      <c r="A23" s="37" t="s">
        <v>16</v>
      </c>
      <c r="B23" s="38">
        <v>73107.45</v>
      </c>
      <c r="C23" s="35"/>
      <c r="D23" s="35"/>
    </row>
    <row r="24" spans="1:4" s="4" customFormat="1" ht="12.75" x14ac:dyDescent="0.2">
      <c r="A24" s="37" t="s">
        <v>17</v>
      </c>
      <c r="B24" s="38">
        <v>1023907.62</v>
      </c>
      <c r="C24" s="35"/>
      <c r="D24" s="35"/>
    </row>
    <row r="25" spans="1:4" s="4" customFormat="1" ht="12.75" x14ac:dyDescent="0.2">
      <c r="A25" s="37" t="s">
        <v>18</v>
      </c>
      <c r="B25" s="38">
        <v>6127495.5300000003</v>
      </c>
      <c r="C25" s="35"/>
      <c r="D25" s="35"/>
    </row>
    <row r="26" spans="1:4" s="4" customFormat="1" ht="12.75" x14ac:dyDescent="0.2">
      <c r="A26" s="37" t="s">
        <v>19</v>
      </c>
      <c r="B26" s="38">
        <v>80404.38</v>
      </c>
      <c r="C26" s="35"/>
      <c r="D26" s="35"/>
    </row>
    <row r="27" spans="1:4" s="4" customFormat="1" ht="12.75" x14ac:dyDescent="0.2">
      <c r="A27" s="37" t="s">
        <v>20</v>
      </c>
      <c r="B27" s="38">
        <v>155004.95000000001</v>
      </c>
      <c r="C27" s="35"/>
      <c r="D27" s="35"/>
    </row>
    <row r="28" spans="1:4" s="4" customFormat="1" ht="12.75" x14ac:dyDescent="0.2">
      <c r="A28" s="37" t="s">
        <v>21</v>
      </c>
      <c r="B28" s="38">
        <v>2157521.21</v>
      </c>
      <c r="C28" s="35"/>
      <c r="D28" s="35"/>
    </row>
    <row r="29" spans="1:4" s="4" customFormat="1" ht="12.75" x14ac:dyDescent="0.2">
      <c r="A29" s="37" t="s">
        <v>22</v>
      </c>
      <c r="B29" s="38">
        <v>386313.72</v>
      </c>
      <c r="C29" s="35"/>
      <c r="D29" s="35"/>
    </row>
    <row r="30" spans="1:4" s="4" customFormat="1" ht="12.75" x14ac:dyDescent="0.2">
      <c r="A30" s="37" t="s">
        <v>23</v>
      </c>
      <c r="B30" s="38">
        <v>20609.73</v>
      </c>
      <c r="C30" s="35"/>
      <c r="D30" s="35"/>
    </row>
    <row r="31" spans="1:4" s="4" customFormat="1" ht="12.75" x14ac:dyDescent="0.2">
      <c r="A31" s="37"/>
      <c r="B31" s="38"/>
      <c r="C31" s="35"/>
      <c r="D31" s="35"/>
    </row>
    <row r="32" spans="1:4" s="32" customFormat="1" ht="12.75" x14ac:dyDescent="0.2">
      <c r="A32" s="33" t="s">
        <v>24</v>
      </c>
      <c r="B32" s="39">
        <v>0</v>
      </c>
      <c r="C32" s="40"/>
      <c r="D32" s="40"/>
    </row>
    <row r="33" spans="1:4" s="4" customFormat="1" ht="12.75" x14ac:dyDescent="0.2">
      <c r="A33" s="41"/>
      <c r="B33" s="42"/>
      <c r="C33" s="43">
        <v>0</v>
      </c>
      <c r="D33" s="43">
        <v>0</v>
      </c>
    </row>
    <row r="34" spans="1:4" s="4" customFormat="1" ht="12.75" x14ac:dyDescent="0.2">
      <c r="A34" s="44"/>
      <c r="B34" s="45">
        <f>SUM(B17+B19+B32)</f>
        <v>43130776.200000003</v>
      </c>
      <c r="C34" s="46"/>
      <c r="D34" s="47"/>
    </row>
    <row r="35" spans="1:4" s="4" customFormat="1" ht="12.75" x14ac:dyDescent="0.2">
      <c r="A35" s="48"/>
      <c r="B35" s="24"/>
      <c r="C35" s="49"/>
      <c r="D35" s="49"/>
    </row>
    <row r="36" spans="1:4" s="4" customFormat="1" ht="12.75" x14ac:dyDescent="0.2">
      <c r="A36" s="25"/>
      <c r="B36" s="24"/>
      <c r="C36" s="15"/>
      <c r="D36" s="15"/>
    </row>
    <row r="37" spans="1:4" s="4" customFormat="1" ht="12.75" x14ac:dyDescent="0.2">
      <c r="A37" s="25"/>
      <c r="B37" s="24"/>
      <c r="C37" s="15"/>
      <c r="D37" s="15"/>
    </row>
    <row r="38" spans="1:4" s="4" customFormat="1" ht="12.75" x14ac:dyDescent="0.2">
      <c r="A38" s="25"/>
      <c r="B38" s="24"/>
      <c r="C38" s="15"/>
      <c r="D38" s="15"/>
    </row>
    <row r="39" spans="1:4" s="4" customFormat="1" ht="12.75" x14ac:dyDescent="0.2">
      <c r="A39" s="23" t="s">
        <v>25</v>
      </c>
      <c r="B39" s="50"/>
      <c r="C39" s="15"/>
      <c r="D39" s="15"/>
    </row>
    <row r="40" spans="1:4" s="4" customFormat="1" ht="12.75" x14ac:dyDescent="0.2">
      <c r="B40" s="51"/>
    </row>
    <row r="41" spans="1:4" s="4" customFormat="1" ht="18.75" customHeight="1" x14ac:dyDescent="0.2">
      <c r="A41" s="26" t="s">
        <v>26</v>
      </c>
      <c r="B41" s="27" t="s">
        <v>8</v>
      </c>
      <c r="C41" s="28" t="s">
        <v>27</v>
      </c>
      <c r="D41" s="28" t="s">
        <v>28</v>
      </c>
    </row>
    <row r="42" spans="1:4" s="32" customFormat="1" ht="12.75" x14ac:dyDescent="0.2">
      <c r="A42" s="33" t="s">
        <v>29</v>
      </c>
      <c r="B42" s="52">
        <f>SUM(B43:B44)</f>
        <v>38465.75</v>
      </c>
      <c r="C42" s="40"/>
      <c r="D42" s="31">
        <f>D43</f>
        <v>292909.42</v>
      </c>
    </row>
    <row r="43" spans="1:4" s="4" customFormat="1" ht="12.75" x14ac:dyDescent="0.2">
      <c r="A43" s="37" t="s">
        <v>30</v>
      </c>
      <c r="B43" s="53">
        <v>38465.75</v>
      </c>
      <c r="C43" s="35">
        <v>0</v>
      </c>
      <c r="D43" s="38">
        <v>292909.42</v>
      </c>
    </row>
    <row r="44" spans="1:4" s="4" customFormat="1" ht="12.75" x14ac:dyDescent="0.2">
      <c r="A44" s="33"/>
      <c r="B44" s="34"/>
      <c r="C44" s="35"/>
      <c r="D44" s="35"/>
    </row>
    <row r="45" spans="1:4" s="32" customFormat="1" ht="14.25" customHeight="1" x14ac:dyDescent="0.2">
      <c r="A45" s="33" t="s">
        <v>31</v>
      </c>
      <c r="B45" s="52">
        <v>0</v>
      </c>
      <c r="C45" s="40"/>
      <c r="D45" s="52">
        <v>0</v>
      </c>
    </row>
    <row r="46" spans="1:4" s="4" customFormat="1" ht="14.25" customHeight="1" x14ac:dyDescent="0.2">
      <c r="A46" s="54"/>
      <c r="B46" s="34"/>
      <c r="C46" s="35"/>
      <c r="D46" s="43"/>
    </row>
    <row r="47" spans="1:4" s="4" customFormat="1" ht="14.25" customHeight="1" x14ac:dyDescent="0.2">
      <c r="A47" s="55"/>
      <c r="B47" s="56">
        <f>SUM(B42+B45)</f>
        <v>38465.75</v>
      </c>
      <c r="C47" s="57"/>
      <c r="D47" s="58">
        <f>D42</f>
        <v>292909.42</v>
      </c>
    </row>
    <row r="48" spans="1:4" s="4" customFormat="1" ht="14.25" customHeight="1" x14ac:dyDescent="0.2">
      <c r="B48" s="51"/>
    </row>
    <row r="49" spans="1:5" s="4" customFormat="1" ht="14.25" customHeight="1" x14ac:dyDescent="0.2">
      <c r="B49" s="51"/>
    </row>
    <row r="50" spans="1:5" s="4" customFormat="1" ht="23.25" customHeight="1" x14ac:dyDescent="0.2">
      <c r="A50" s="26" t="s">
        <v>32</v>
      </c>
      <c r="B50" s="27" t="s">
        <v>8</v>
      </c>
      <c r="C50" s="28" t="s">
        <v>33</v>
      </c>
      <c r="D50" s="28" t="s">
        <v>34</v>
      </c>
      <c r="E50" s="28" t="s">
        <v>35</v>
      </c>
    </row>
    <row r="51" spans="1:5" s="4" customFormat="1" ht="14.25" customHeight="1" x14ac:dyDescent="0.2">
      <c r="A51" s="33" t="s">
        <v>36</v>
      </c>
      <c r="B51" s="34"/>
      <c r="C51" s="35"/>
      <c r="D51" s="35"/>
      <c r="E51" s="35"/>
    </row>
    <row r="52" spans="1:5" s="4" customFormat="1" ht="14.25" customHeight="1" x14ac:dyDescent="0.2">
      <c r="A52" s="33"/>
      <c r="B52" s="34"/>
      <c r="C52" s="35"/>
      <c r="D52" s="35"/>
      <c r="E52" s="35"/>
    </row>
    <row r="53" spans="1:5" s="4" customFormat="1" ht="14.25" customHeight="1" x14ac:dyDescent="0.2">
      <c r="A53" s="33" t="s">
        <v>37</v>
      </c>
      <c r="B53" s="34"/>
      <c r="C53" s="35"/>
      <c r="D53" s="35"/>
      <c r="E53" s="35"/>
    </row>
    <row r="54" spans="1:5" s="4" customFormat="1" ht="14.25" customHeight="1" x14ac:dyDescent="0.2">
      <c r="A54" s="54"/>
      <c r="B54" s="34"/>
      <c r="C54" s="35"/>
      <c r="D54" s="35"/>
      <c r="E54" s="35"/>
    </row>
    <row r="55" spans="1:5" s="4" customFormat="1" ht="14.25" customHeight="1" x14ac:dyDescent="0.2">
      <c r="A55" s="55"/>
      <c r="B55" s="59"/>
      <c r="C55" s="57"/>
      <c r="D55" s="57"/>
      <c r="E55" s="57"/>
    </row>
    <row r="56" spans="1:5" s="4" customFormat="1" ht="14.25" customHeight="1" x14ac:dyDescent="0.2">
      <c r="B56" s="51"/>
    </row>
    <row r="57" spans="1:5" s="4" customFormat="1" ht="14.25" customHeight="1" x14ac:dyDescent="0.2">
      <c r="B57" s="51"/>
    </row>
    <row r="58" spans="1:5" s="4" customFormat="1" ht="14.25" customHeight="1" x14ac:dyDescent="0.2">
      <c r="A58" s="23" t="s">
        <v>38</v>
      </c>
      <c r="B58" s="51"/>
    </row>
    <row r="59" spans="1:5" s="4" customFormat="1" ht="14.25" customHeight="1" x14ac:dyDescent="0.2">
      <c r="A59" s="32"/>
      <c r="B59" s="51"/>
    </row>
    <row r="60" spans="1:5" s="4" customFormat="1" ht="24" customHeight="1" x14ac:dyDescent="0.2">
      <c r="A60" s="26" t="s">
        <v>39</v>
      </c>
      <c r="B60" s="27" t="s">
        <v>8</v>
      </c>
      <c r="C60" s="28" t="s">
        <v>40</v>
      </c>
    </row>
    <row r="61" spans="1:5" s="4" customFormat="1" ht="14.25" customHeight="1" x14ac:dyDescent="0.2">
      <c r="A61" s="29" t="s">
        <v>41</v>
      </c>
      <c r="B61" s="60"/>
      <c r="C61" s="61">
        <v>0</v>
      </c>
    </row>
    <row r="62" spans="1:5" s="4" customFormat="1" ht="14.25" customHeight="1" x14ac:dyDescent="0.2">
      <c r="A62" s="33"/>
      <c r="B62" s="34"/>
      <c r="C62" s="35">
        <v>0</v>
      </c>
    </row>
    <row r="63" spans="1:5" s="4" customFormat="1" ht="14.25" customHeight="1" x14ac:dyDescent="0.2">
      <c r="A63" s="33" t="s">
        <v>42</v>
      </c>
      <c r="B63" s="34"/>
      <c r="C63" s="35"/>
    </row>
    <row r="64" spans="1:5" s="4" customFormat="1" ht="14.25" customHeight="1" x14ac:dyDescent="0.2">
      <c r="A64" s="54"/>
      <c r="B64" s="34"/>
      <c r="C64" s="35"/>
    </row>
    <row r="65" spans="1:6" s="4" customFormat="1" ht="14.25" customHeight="1" x14ac:dyDescent="0.2">
      <c r="A65" s="55"/>
      <c r="B65" s="59"/>
      <c r="C65" s="57">
        <v>0</v>
      </c>
    </row>
    <row r="66" spans="1:6" s="4" customFormat="1" ht="14.25" customHeight="1" x14ac:dyDescent="0.2">
      <c r="A66" s="48"/>
      <c r="B66" s="24"/>
      <c r="C66" s="49"/>
    </row>
    <row r="67" spans="1:6" s="4" customFormat="1" ht="14.25" customHeight="1" x14ac:dyDescent="0.2">
      <c r="B67" s="51"/>
    </row>
    <row r="68" spans="1:6" s="4" customFormat="1" ht="14.25" customHeight="1" x14ac:dyDescent="0.2">
      <c r="A68" s="23" t="s">
        <v>43</v>
      </c>
      <c r="B68" s="51"/>
    </row>
    <row r="69" spans="1:6" s="4" customFormat="1" ht="14.25" customHeight="1" x14ac:dyDescent="0.2">
      <c r="A69" s="32"/>
      <c r="B69" s="51"/>
    </row>
    <row r="70" spans="1:6" s="4" customFormat="1" ht="27.75" customHeight="1" x14ac:dyDescent="0.2">
      <c r="A70" s="26" t="s">
        <v>44</v>
      </c>
      <c r="B70" s="27" t="s">
        <v>8</v>
      </c>
      <c r="C70" s="28" t="s">
        <v>9</v>
      </c>
      <c r="D70" s="28" t="s">
        <v>45</v>
      </c>
      <c r="E70" s="62" t="s">
        <v>46</v>
      </c>
      <c r="F70" s="28" t="s">
        <v>47</v>
      </c>
    </row>
    <row r="71" spans="1:6" s="4" customFormat="1" ht="14.25" customHeight="1" x14ac:dyDescent="0.2">
      <c r="A71" s="33" t="s">
        <v>48</v>
      </c>
      <c r="B71" s="60"/>
      <c r="C71" s="49">
        <v>0</v>
      </c>
      <c r="D71" s="61">
        <v>0</v>
      </c>
      <c r="E71" s="49">
        <v>0</v>
      </c>
      <c r="F71" s="61">
        <v>0</v>
      </c>
    </row>
    <row r="72" spans="1:6" s="4" customFormat="1" ht="14.25" customHeight="1" x14ac:dyDescent="0.2">
      <c r="A72" s="33"/>
      <c r="B72" s="34"/>
      <c r="C72" s="49">
        <v>0</v>
      </c>
      <c r="D72" s="35">
        <v>0</v>
      </c>
      <c r="E72" s="49">
        <v>0</v>
      </c>
      <c r="F72" s="35">
        <v>0</v>
      </c>
    </row>
    <row r="73" spans="1:6" s="4" customFormat="1" ht="14.25" customHeight="1" x14ac:dyDescent="0.2">
      <c r="A73" s="54"/>
      <c r="B73" s="34"/>
      <c r="C73" s="49">
        <v>0</v>
      </c>
      <c r="D73" s="35">
        <v>0</v>
      </c>
      <c r="E73" s="49">
        <v>0</v>
      </c>
      <c r="F73" s="35">
        <v>0</v>
      </c>
    </row>
    <row r="74" spans="1:6" s="4" customFormat="1" ht="14.25" customHeight="1" x14ac:dyDescent="0.2">
      <c r="A74" s="55"/>
      <c r="B74" s="59"/>
      <c r="C74" s="63">
        <v>0</v>
      </c>
      <c r="D74" s="57">
        <v>0</v>
      </c>
      <c r="E74" s="63">
        <v>0</v>
      </c>
      <c r="F74" s="57">
        <v>0</v>
      </c>
    </row>
    <row r="75" spans="1:6" s="4" customFormat="1" ht="12.75" x14ac:dyDescent="0.2">
      <c r="A75" s="48"/>
      <c r="B75" s="64"/>
      <c r="C75" s="65">
        <v>0</v>
      </c>
      <c r="D75" s="65">
        <v>0</v>
      </c>
      <c r="E75" s="65">
        <v>0</v>
      </c>
      <c r="F75" s="65">
        <v>0</v>
      </c>
    </row>
    <row r="76" spans="1:6" s="4" customFormat="1" ht="12.75" x14ac:dyDescent="0.2">
      <c r="A76" s="48"/>
      <c r="B76" s="64"/>
      <c r="C76" s="65"/>
      <c r="D76" s="65"/>
      <c r="E76" s="65"/>
      <c r="F76" s="65"/>
    </row>
    <row r="77" spans="1:6" s="4" customFormat="1" ht="26.25" customHeight="1" x14ac:dyDescent="0.2">
      <c r="A77" s="26" t="s">
        <v>49</v>
      </c>
      <c r="B77" s="27" t="s">
        <v>8</v>
      </c>
      <c r="C77" s="28" t="s">
        <v>9</v>
      </c>
      <c r="D77" s="28" t="s">
        <v>50</v>
      </c>
      <c r="E77" s="65"/>
      <c r="F77" s="65"/>
    </row>
    <row r="78" spans="1:6" s="4" customFormat="1" ht="12.75" x14ac:dyDescent="0.2">
      <c r="A78" s="33" t="s">
        <v>51</v>
      </c>
      <c r="B78" s="34"/>
      <c r="C78" s="35">
        <v>0</v>
      </c>
      <c r="D78" s="35">
        <v>0</v>
      </c>
      <c r="E78" s="65"/>
      <c r="F78" s="65"/>
    </row>
    <row r="79" spans="1:6" s="4" customFormat="1" ht="12.75" x14ac:dyDescent="0.2">
      <c r="A79" s="33"/>
      <c r="B79" s="34"/>
      <c r="C79" s="35"/>
      <c r="D79" s="35"/>
      <c r="E79" s="65"/>
      <c r="F79" s="65"/>
    </row>
    <row r="80" spans="1:6" s="4" customFormat="1" ht="12.75" x14ac:dyDescent="0.2">
      <c r="A80" s="54"/>
      <c r="B80" s="34"/>
      <c r="C80" s="35">
        <v>0</v>
      </c>
      <c r="D80" s="35">
        <v>0</v>
      </c>
      <c r="E80" s="65"/>
      <c r="F80" s="65"/>
    </row>
    <row r="81" spans="1:6" s="4" customFormat="1" ht="12.75" x14ac:dyDescent="0.2">
      <c r="A81" s="55"/>
      <c r="B81" s="66"/>
      <c r="C81" s="67">
        <v>0</v>
      </c>
      <c r="D81" s="67">
        <v>0</v>
      </c>
      <c r="E81" s="65"/>
      <c r="F81" s="65"/>
    </row>
    <row r="82" spans="1:6" s="4" customFormat="1" ht="12.75" x14ac:dyDescent="0.2">
      <c r="A82" s="48"/>
      <c r="B82" s="64"/>
      <c r="C82" s="65"/>
      <c r="D82" s="65"/>
      <c r="E82" s="65"/>
      <c r="F82" s="65"/>
    </row>
    <row r="83" spans="1:6" s="4" customFormat="1" ht="12.75" x14ac:dyDescent="0.2">
      <c r="A83" s="48"/>
      <c r="B83" s="64"/>
      <c r="C83" s="65"/>
      <c r="D83" s="65"/>
      <c r="E83" s="65"/>
      <c r="F83" s="65"/>
    </row>
    <row r="84" spans="1:6" s="4" customFormat="1" ht="12.75" x14ac:dyDescent="0.2">
      <c r="A84" s="32"/>
      <c r="B84" s="51"/>
    </row>
    <row r="85" spans="1:6" s="4" customFormat="1" ht="12.75" x14ac:dyDescent="0.2">
      <c r="A85" s="23" t="s">
        <v>52</v>
      </c>
      <c r="B85" s="51"/>
    </row>
    <row r="86" spans="1:6" s="4" customFormat="1" ht="12.75" x14ac:dyDescent="0.2">
      <c r="A86" s="32"/>
      <c r="B86" s="51"/>
    </row>
    <row r="87" spans="1:6" s="4" customFormat="1" ht="24" customHeight="1" x14ac:dyDescent="0.2">
      <c r="A87" s="26" t="s">
        <v>53</v>
      </c>
      <c r="B87" s="27" t="s">
        <v>54</v>
      </c>
      <c r="C87" s="28" t="s">
        <v>55</v>
      </c>
      <c r="D87" s="28" t="s">
        <v>56</v>
      </c>
      <c r="E87" s="28" t="s">
        <v>57</v>
      </c>
    </row>
    <row r="88" spans="1:6" s="4" customFormat="1" ht="12.75" x14ac:dyDescent="0.2">
      <c r="A88" s="29" t="s">
        <v>58</v>
      </c>
      <c r="B88" s="68">
        <f>SUM(B89:B90)</f>
        <v>62633019.25</v>
      </c>
      <c r="C88" s="69">
        <f>C89</f>
        <v>62633019.25</v>
      </c>
      <c r="D88" s="61"/>
      <c r="E88" s="61">
        <v>0</v>
      </c>
    </row>
    <row r="89" spans="1:6" s="4" customFormat="1" ht="12.75" x14ac:dyDescent="0.2">
      <c r="A89" s="37" t="s">
        <v>59</v>
      </c>
      <c r="B89" s="38">
        <v>62633019.25</v>
      </c>
      <c r="C89" s="53">
        <v>62633019.25</v>
      </c>
      <c r="D89" s="35"/>
      <c r="E89" s="35"/>
    </row>
    <row r="90" spans="1:6" s="4" customFormat="1" ht="12.75" x14ac:dyDescent="0.2">
      <c r="A90" s="33"/>
      <c r="B90" s="34"/>
      <c r="C90" s="70"/>
      <c r="D90" s="35"/>
      <c r="E90" s="35">
        <v>0</v>
      </c>
    </row>
    <row r="91" spans="1:6" s="4" customFormat="1" ht="12.75" x14ac:dyDescent="0.2">
      <c r="A91" s="33" t="s">
        <v>60</v>
      </c>
      <c r="B91" s="36">
        <f>SUM(B92:B105)</f>
        <v>9643180.4199999999</v>
      </c>
      <c r="C91" s="71">
        <f>SUM(C92:C105)</f>
        <v>9643180.4199999999</v>
      </c>
      <c r="D91" s="35"/>
      <c r="E91" s="35">
        <v>0</v>
      </c>
    </row>
    <row r="92" spans="1:6" s="4" customFormat="1" ht="12.75" x14ac:dyDescent="0.2">
      <c r="A92" s="37" t="s">
        <v>61</v>
      </c>
      <c r="B92" s="38">
        <v>1636015.78</v>
      </c>
      <c r="C92" s="53">
        <v>1636015.78</v>
      </c>
      <c r="D92" s="35"/>
      <c r="E92" s="35"/>
    </row>
    <row r="93" spans="1:6" s="4" customFormat="1" ht="12.75" x14ac:dyDescent="0.2">
      <c r="A93" s="37" t="s">
        <v>62</v>
      </c>
      <c r="B93" s="38">
        <v>736363.59</v>
      </c>
      <c r="C93" s="53">
        <v>736363.59</v>
      </c>
      <c r="D93" s="35"/>
      <c r="E93" s="35"/>
    </row>
    <row r="94" spans="1:6" s="4" customFormat="1" ht="12.75" x14ac:dyDescent="0.2">
      <c r="A94" s="37" t="s">
        <v>63</v>
      </c>
      <c r="B94" s="38">
        <v>64741</v>
      </c>
      <c r="C94" s="53">
        <v>64741</v>
      </c>
      <c r="D94" s="35"/>
      <c r="E94" s="35"/>
    </row>
    <row r="95" spans="1:6" s="4" customFormat="1" ht="12.75" x14ac:dyDescent="0.2">
      <c r="A95" s="37" t="s">
        <v>64</v>
      </c>
      <c r="B95" s="38">
        <v>69148</v>
      </c>
      <c r="C95" s="53">
        <v>69148</v>
      </c>
      <c r="D95" s="35"/>
      <c r="E95" s="35"/>
    </row>
    <row r="96" spans="1:6" s="4" customFormat="1" ht="12.75" x14ac:dyDescent="0.2">
      <c r="A96" s="37" t="s">
        <v>65</v>
      </c>
      <c r="B96" s="38">
        <v>63000</v>
      </c>
      <c r="C96" s="53">
        <v>63000</v>
      </c>
      <c r="D96" s="35"/>
      <c r="E96" s="35"/>
    </row>
    <row r="97" spans="1:5" s="4" customFormat="1" ht="12.75" x14ac:dyDescent="0.2">
      <c r="A97" s="37" t="s">
        <v>66</v>
      </c>
      <c r="B97" s="38">
        <v>8816</v>
      </c>
      <c r="C97" s="53">
        <v>8816</v>
      </c>
      <c r="D97" s="35"/>
      <c r="E97" s="35"/>
    </row>
    <row r="98" spans="1:5" s="4" customFormat="1" ht="12.75" x14ac:dyDescent="0.2">
      <c r="A98" s="37" t="s">
        <v>67</v>
      </c>
      <c r="B98" s="38">
        <v>4116.84</v>
      </c>
      <c r="C98" s="53">
        <v>4116.84</v>
      </c>
      <c r="D98" s="35"/>
      <c r="E98" s="35"/>
    </row>
    <row r="99" spans="1:5" s="4" customFormat="1" ht="12.75" x14ac:dyDescent="0.2">
      <c r="A99" s="37" t="s">
        <v>68</v>
      </c>
      <c r="B99" s="38">
        <v>1540546</v>
      </c>
      <c r="C99" s="53">
        <v>1540546</v>
      </c>
      <c r="D99" s="35"/>
      <c r="E99" s="35"/>
    </row>
    <row r="100" spans="1:5" s="4" customFormat="1" ht="12.75" x14ac:dyDescent="0.2">
      <c r="A100" s="37" t="s">
        <v>69</v>
      </c>
      <c r="B100" s="38">
        <v>426163.68</v>
      </c>
      <c r="C100" s="53">
        <v>426163.68</v>
      </c>
      <c r="D100" s="35"/>
      <c r="E100" s="35"/>
    </row>
    <row r="101" spans="1:5" s="4" customFormat="1" ht="12.75" x14ac:dyDescent="0.2">
      <c r="A101" s="37" t="s">
        <v>70</v>
      </c>
      <c r="B101" s="38">
        <v>2599544.38</v>
      </c>
      <c r="C101" s="53">
        <v>2599544.38</v>
      </c>
      <c r="D101" s="35"/>
      <c r="E101" s="35"/>
    </row>
    <row r="102" spans="1:5" s="4" customFormat="1" ht="12.75" x14ac:dyDescent="0.2">
      <c r="A102" s="37" t="s">
        <v>71</v>
      </c>
      <c r="B102" s="38">
        <v>39910.959999999999</v>
      </c>
      <c r="C102" s="53">
        <v>39910.959999999999</v>
      </c>
      <c r="D102" s="35"/>
      <c r="E102" s="35"/>
    </row>
    <row r="103" spans="1:5" s="4" customFormat="1" ht="12.75" x14ac:dyDescent="0.2">
      <c r="A103" s="37" t="s">
        <v>72</v>
      </c>
      <c r="B103" s="38">
        <v>677563.56</v>
      </c>
      <c r="C103" s="53">
        <v>677563.56</v>
      </c>
      <c r="D103" s="35"/>
      <c r="E103" s="35"/>
    </row>
    <row r="104" spans="1:5" s="4" customFormat="1" ht="12.75" x14ac:dyDescent="0.2">
      <c r="A104" s="37" t="s">
        <v>73</v>
      </c>
      <c r="B104" s="38">
        <v>1599961.8</v>
      </c>
      <c r="C104" s="53">
        <v>1599961.8</v>
      </c>
      <c r="D104" s="35"/>
      <c r="E104" s="35"/>
    </row>
    <row r="105" spans="1:5" s="4" customFormat="1" ht="12.75" x14ac:dyDescent="0.2">
      <c r="A105" s="37" t="s">
        <v>74</v>
      </c>
      <c r="B105" s="38">
        <v>177288.83</v>
      </c>
      <c r="C105" s="53">
        <v>177288.83</v>
      </c>
      <c r="D105" s="35"/>
      <c r="E105" s="35"/>
    </row>
    <row r="106" spans="1:5" s="4" customFormat="1" ht="12.75" x14ac:dyDescent="0.2">
      <c r="A106" s="33"/>
      <c r="B106" s="34"/>
      <c r="C106" s="70"/>
      <c r="D106" s="35"/>
      <c r="E106" s="35">
        <v>0</v>
      </c>
    </row>
    <row r="107" spans="1:5" s="4" customFormat="1" ht="12.75" x14ac:dyDescent="0.2">
      <c r="A107" s="37"/>
      <c r="B107" s="38"/>
      <c r="C107" s="53"/>
      <c r="D107" s="35"/>
      <c r="E107" s="35"/>
    </row>
    <row r="108" spans="1:5" s="4" customFormat="1" ht="12.75" x14ac:dyDescent="0.2">
      <c r="A108" s="55"/>
      <c r="B108" s="56">
        <f>SUM(B88+B91)</f>
        <v>72276199.670000002</v>
      </c>
      <c r="C108" s="56">
        <f>SUM(C88+C91)</f>
        <v>72276199.670000002</v>
      </c>
      <c r="D108" s="57"/>
      <c r="E108" s="57">
        <v>0</v>
      </c>
    </row>
    <row r="109" spans="1:5" s="4" customFormat="1" ht="12.75" x14ac:dyDescent="0.2">
      <c r="B109" s="51"/>
    </row>
    <row r="110" spans="1:5" s="4" customFormat="1" ht="12.75" x14ac:dyDescent="0.2">
      <c r="B110" s="51"/>
    </row>
    <row r="111" spans="1:5" s="4" customFormat="1" ht="21.75" customHeight="1" x14ac:dyDescent="0.2">
      <c r="A111" s="26" t="s">
        <v>75</v>
      </c>
      <c r="B111" s="27" t="s">
        <v>54</v>
      </c>
      <c r="C111" s="28" t="s">
        <v>55</v>
      </c>
      <c r="D111" s="28" t="s">
        <v>56</v>
      </c>
      <c r="E111" s="28" t="s">
        <v>57</v>
      </c>
    </row>
    <row r="112" spans="1:5" s="4" customFormat="1" ht="12.75" x14ac:dyDescent="0.2">
      <c r="A112" s="29" t="s">
        <v>76</v>
      </c>
      <c r="B112" s="60"/>
      <c r="C112" s="61"/>
      <c r="D112" s="61"/>
      <c r="E112" s="61"/>
    </row>
    <row r="113" spans="1:5" s="4" customFormat="1" ht="12.75" x14ac:dyDescent="0.2">
      <c r="A113" s="33"/>
      <c r="B113" s="34"/>
      <c r="C113" s="35"/>
      <c r="D113" s="35"/>
      <c r="E113" s="35"/>
    </row>
    <row r="114" spans="1:5" s="4" customFormat="1" ht="12.75" x14ac:dyDescent="0.2">
      <c r="A114" s="33" t="s">
        <v>77</v>
      </c>
      <c r="B114" s="34"/>
      <c r="C114" s="35"/>
      <c r="D114" s="35"/>
      <c r="E114" s="35"/>
    </row>
    <row r="115" spans="1:5" s="4" customFormat="1" ht="12.75" x14ac:dyDescent="0.2">
      <c r="A115" s="33"/>
      <c r="B115" s="34"/>
      <c r="C115" s="35"/>
      <c r="D115" s="35"/>
      <c r="E115" s="35"/>
    </row>
    <row r="116" spans="1:5" s="4" customFormat="1" ht="12.75" x14ac:dyDescent="0.2">
      <c r="A116" s="33" t="s">
        <v>78</v>
      </c>
      <c r="B116" s="34"/>
      <c r="C116" s="35"/>
      <c r="D116" s="35"/>
      <c r="E116" s="35"/>
    </row>
    <row r="117" spans="1:5" s="4" customFormat="1" ht="12.75" x14ac:dyDescent="0.2">
      <c r="A117" s="54"/>
      <c r="B117" s="34"/>
      <c r="C117" s="35"/>
      <c r="D117" s="35"/>
      <c r="E117" s="35"/>
    </row>
    <row r="118" spans="1:5" s="4" customFormat="1" ht="12.75" x14ac:dyDescent="0.2">
      <c r="A118" s="55"/>
      <c r="B118" s="59"/>
      <c r="C118" s="57"/>
      <c r="D118" s="57"/>
      <c r="E118" s="57"/>
    </row>
    <row r="119" spans="1:5" s="4" customFormat="1" ht="12.75" x14ac:dyDescent="0.2">
      <c r="B119" s="51"/>
    </row>
    <row r="120" spans="1:5" s="4" customFormat="1" ht="12.75" x14ac:dyDescent="0.2">
      <c r="B120" s="51"/>
    </row>
    <row r="121" spans="1:5" s="4" customFormat="1" ht="27" customHeight="1" x14ac:dyDescent="0.2">
      <c r="A121" s="26" t="s">
        <v>79</v>
      </c>
      <c r="B121" s="27" t="s">
        <v>8</v>
      </c>
    </row>
    <row r="122" spans="1:5" s="4" customFormat="1" ht="12.75" x14ac:dyDescent="0.2">
      <c r="A122" s="29" t="s">
        <v>80</v>
      </c>
      <c r="B122" s="60"/>
    </row>
    <row r="123" spans="1:5" s="4" customFormat="1" ht="12.75" x14ac:dyDescent="0.2">
      <c r="A123" s="33"/>
      <c r="B123" s="34"/>
    </row>
    <row r="124" spans="1:5" s="4" customFormat="1" ht="12.75" x14ac:dyDescent="0.2">
      <c r="A124" s="54"/>
      <c r="B124" s="34"/>
    </row>
    <row r="125" spans="1:5" s="4" customFormat="1" ht="12.75" x14ac:dyDescent="0.2">
      <c r="A125" s="55"/>
      <c r="B125" s="59"/>
    </row>
    <row r="126" spans="1:5" s="4" customFormat="1" ht="12.75" x14ac:dyDescent="0.2">
      <c r="B126" s="51"/>
    </row>
    <row r="127" spans="1:5" s="4" customFormat="1" ht="12.75" x14ac:dyDescent="0.2">
      <c r="B127" s="51"/>
    </row>
    <row r="128" spans="1:5" s="4" customFormat="1" ht="22.5" customHeight="1" x14ac:dyDescent="0.2">
      <c r="A128" s="72" t="s">
        <v>81</v>
      </c>
      <c r="B128" s="73" t="s">
        <v>8</v>
      </c>
      <c r="C128" s="74" t="s">
        <v>82</v>
      </c>
    </row>
    <row r="129" spans="1:5" s="4" customFormat="1" ht="12.75" x14ac:dyDescent="0.2">
      <c r="A129" s="75"/>
      <c r="B129" s="76"/>
      <c r="C129" s="77"/>
    </row>
    <row r="130" spans="1:5" s="4" customFormat="1" ht="12.75" x14ac:dyDescent="0.2">
      <c r="A130" s="78"/>
      <c r="B130" s="79"/>
      <c r="C130" s="80"/>
    </row>
    <row r="131" spans="1:5" s="4" customFormat="1" ht="12.75" x14ac:dyDescent="0.2">
      <c r="A131" s="81"/>
      <c r="B131" s="34"/>
      <c r="C131" s="81"/>
    </row>
    <row r="132" spans="1:5" s="4" customFormat="1" ht="12.75" x14ac:dyDescent="0.2">
      <c r="A132" s="41"/>
      <c r="B132" s="34"/>
      <c r="C132" s="81"/>
    </row>
    <row r="133" spans="1:5" s="4" customFormat="1" ht="12.75" x14ac:dyDescent="0.2">
      <c r="A133" s="44"/>
      <c r="B133" s="59"/>
      <c r="C133" s="46"/>
    </row>
    <row r="134" spans="1:5" s="4" customFormat="1" ht="12.75" x14ac:dyDescent="0.2">
      <c r="B134" s="51"/>
    </row>
    <row r="135" spans="1:5" s="4" customFormat="1" ht="12.75" x14ac:dyDescent="0.2">
      <c r="B135" s="51"/>
    </row>
    <row r="136" spans="1:5" s="4" customFormat="1" ht="12.75" x14ac:dyDescent="0.2">
      <c r="B136" s="51"/>
    </row>
    <row r="137" spans="1:5" s="4" customFormat="1" ht="12.75" x14ac:dyDescent="0.2">
      <c r="A137" s="19" t="s">
        <v>83</v>
      </c>
      <c r="B137" s="51"/>
    </row>
    <row r="138" spans="1:5" s="4" customFormat="1" ht="12.75" x14ac:dyDescent="0.2">
      <c r="B138" s="51"/>
    </row>
    <row r="139" spans="1:5" s="4" customFormat="1" ht="20.25" customHeight="1" x14ac:dyDescent="0.2">
      <c r="A139" s="72" t="s">
        <v>84</v>
      </c>
      <c r="B139" s="73" t="s">
        <v>8</v>
      </c>
      <c r="C139" s="28" t="s">
        <v>33</v>
      </c>
      <c r="D139" s="28" t="s">
        <v>34</v>
      </c>
      <c r="E139" s="28" t="s">
        <v>35</v>
      </c>
    </row>
    <row r="140" spans="1:5" s="32" customFormat="1" ht="12.75" x14ac:dyDescent="0.2">
      <c r="A140" s="29" t="s">
        <v>85</v>
      </c>
      <c r="B140" s="68">
        <f>SUM(B141:B166)</f>
        <v>-9796908.1200000029</v>
      </c>
      <c r="C140" s="31"/>
      <c r="D140" s="31"/>
      <c r="E140" s="31"/>
    </row>
    <row r="141" spans="1:5" s="4" customFormat="1" ht="12.75" x14ac:dyDescent="0.2">
      <c r="A141" s="37" t="s">
        <v>86</v>
      </c>
      <c r="B141" s="53">
        <v>255.4</v>
      </c>
      <c r="C141" s="35"/>
      <c r="D141" s="35"/>
      <c r="E141" s="35"/>
    </row>
    <row r="142" spans="1:5" s="4" customFormat="1" ht="12.75" x14ac:dyDescent="0.2">
      <c r="A142" s="37" t="s">
        <v>87</v>
      </c>
      <c r="B142" s="53">
        <v>-715818.05</v>
      </c>
      <c r="C142" s="35"/>
      <c r="D142" s="35"/>
      <c r="E142" s="35"/>
    </row>
    <row r="143" spans="1:5" s="4" customFormat="1" ht="12.75" x14ac:dyDescent="0.2">
      <c r="A143" s="37" t="s">
        <v>88</v>
      </c>
      <c r="B143" s="53">
        <v>-8024.89</v>
      </c>
      <c r="C143" s="35"/>
      <c r="D143" s="35"/>
      <c r="E143" s="35"/>
    </row>
    <row r="144" spans="1:5" s="4" customFormat="1" ht="12.75" x14ac:dyDescent="0.2">
      <c r="A144" s="37" t="s">
        <v>89</v>
      </c>
      <c r="B144" s="53">
        <v>34339.32</v>
      </c>
      <c r="C144" s="35"/>
      <c r="D144" s="35"/>
      <c r="E144" s="35"/>
    </row>
    <row r="145" spans="1:5" s="4" customFormat="1" ht="12.75" x14ac:dyDescent="0.2">
      <c r="A145" s="37" t="s">
        <v>90</v>
      </c>
      <c r="B145" s="53">
        <v>-721785.14</v>
      </c>
      <c r="C145" s="35"/>
      <c r="D145" s="35"/>
      <c r="E145" s="35"/>
    </row>
    <row r="146" spans="1:5" s="4" customFormat="1" ht="12.75" x14ac:dyDescent="0.2">
      <c r="A146" s="37" t="s">
        <v>91</v>
      </c>
      <c r="B146" s="53">
        <v>8497.44</v>
      </c>
      <c r="C146" s="35"/>
      <c r="D146" s="35"/>
      <c r="E146" s="35"/>
    </row>
    <row r="147" spans="1:5" s="4" customFormat="1" ht="12.75" x14ac:dyDescent="0.2">
      <c r="A147" s="37" t="s">
        <v>92</v>
      </c>
      <c r="B147" s="53">
        <v>-1408261.85</v>
      </c>
      <c r="C147" s="35"/>
      <c r="D147" s="35"/>
      <c r="E147" s="35"/>
    </row>
    <row r="148" spans="1:5" s="4" customFormat="1" ht="12.75" x14ac:dyDescent="0.2">
      <c r="A148" s="37" t="s">
        <v>93</v>
      </c>
      <c r="B148" s="53">
        <v>200874.89</v>
      </c>
      <c r="C148" s="35"/>
      <c r="D148" s="35"/>
      <c r="E148" s="35"/>
    </row>
    <row r="149" spans="1:5" s="4" customFormat="1" ht="12.75" x14ac:dyDescent="0.2">
      <c r="A149" s="37" t="s">
        <v>94</v>
      </c>
      <c r="B149" s="53">
        <v>-254031.51</v>
      </c>
      <c r="C149" s="35"/>
      <c r="D149" s="35"/>
      <c r="E149" s="35"/>
    </row>
    <row r="150" spans="1:5" s="4" customFormat="1" ht="12.75" x14ac:dyDescent="0.2">
      <c r="A150" s="37" t="s">
        <v>95</v>
      </c>
      <c r="B150" s="82">
        <v>-1307.03</v>
      </c>
      <c r="C150" s="35"/>
      <c r="D150" s="35"/>
      <c r="E150" s="35"/>
    </row>
    <row r="151" spans="1:5" s="4" customFormat="1" ht="12.75" x14ac:dyDescent="0.2">
      <c r="A151" s="37" t="s">
        <v>96</v>
      </c>
      <c r="B151" s="82">
        <v>-73.150000000000006</v>
      </c>
      <c r="C151" s="35"/>
      <c r="D151" s="35"/>
      <c r="E151" s="35"/>
    </row>
    <row r="152" spans="1:5" s="4" customFormat="1" ht="12.75" x14ac:dyDescent="0.2">
      <c r="A152" s="37" t="s">
        <v>97</v>
      </c>
      <c r="B152" s="53">
        <v>-957.35</v>
      </c>
      <c r="C152" s="35"/>
      <c r="D152" s="35"/>
      <c r="E152" s="35"/>
    </row>
    <row r="153" spans="1:5" s="4" customFormat="1" ht="12.75" x14ac:dyDescent="0.2">
      <c r="A153" s="37" t="s">
        <v>98</v>
      </c>
      <c r="B153" s="53">
        <v>5011.9399999999996</v>
      </c>
      <c r="C153" s="35"/>
      <c r="D153" s="35"/>
      <c r="E153" s="35"/>
    </row>
    <row r="154" spans="1:5" s="4" customFormat="1" ht="12.75" x14ac:dyDescent="0.2">
      <c r="A154" s="37" t="s">
        <v>99</v>
      </c>
      <c r="B154" s="53">
        <v>-119368.35</v>
      </c>
      <c r="C154" s="35"/>
      <c r="D154" s="35"/>
      <c r="E154" s="35"/>
    </row>
    <row r="155" spans="1:5" s="4" customFormat="1" ht="12.75" x14ac:dyDescent="0.2">
      <c r="A155" s="37" t="s">
        <v>100</v>
      </c>
      <c r="B155" s="82">
        <v>465.28</v>
      </c>
      <c r="C155" s="35"/>
      <c r="D155" s="35"/>
      <c r="E155" s="35"/>
    </row>
    <row r="156" spans="1:5" s="4" customFormat="1" ht="12.75" x14ac:dyDescent="0.2">
      <c r="A156" s="37" t="s">
        <v>101</v>
      </c>
      <c r="B156" s="53">
        <v>-194.88</v>
      </c>
      <c r="C156" s="35"/>
      <c r="D156" s="35"/>
      <c r="E156" s="35"/>
    </row>
    <row r="157" spans="1:5" s="4" customFormat="1" ht="12.75" x14ac:dyDescent="0.2">
      <c r="A157" s="37" t="s">
        <v>102</v>
      </c>
      <c r="B157" s="53">
        <v>-470928.81</v>
      </c>
      <c r="C157" s="35"/>
      <c r="D157" s="35"/>
      <c r="E157" s="35"/>
    </row>
    <row r="158" spans="1:5" s="4" customFormat="1" ht="12.75" x14ac:dyDescent="0.2">
      <c r="A158" s="37" t="s">
        <v>103</v>
      </c>
      <c r="B158" s="53">
        <v>-4000.43</v>
      </c>
      <c r="C158" s="35"/>
      <c r="D158" s="35"/>
      <c r="E158" s="35"/>
    </row>
    <row r="159" spans="1:5" s="4" customFormat="1" ht="12.75" x14ac:dyDescent="0.2">
      <c r="A159" s="37" t="s">
        <v>104</v>
      </c>
      <c r="B159" s="53">
        <v>-1262.56</v>
      </c>
      <c r="C159" s="35"/>
      <c r="D159" s="35"/>
      <c r="E159" s="35"/>
    </row>
    <row r="160" spans="1:5" s="4" customFormat="1" ht="12.75" x14ac:dyDescent="0.2">
      <c r="A160" s="37" t="s">
        <v>105</v>
      </c>
      <c r="B160" s="53">
        <v>-30002</v>
      </c>
      <c r="C160" s="35"/>
      <c r="D160" s="35"/>
      <c r="E160" s="35"/>
    </row>
    <row r="161" spans="1:5" s="4" customFormat="1" ht="12.75" x14ac:dyDescent="0.2">
      <c r="A161" s="37" t="s">
        <v>106</v>
      </c>
      <c r="B161" s="53">
        <v>-158910</v>
      </c>
      <c r="C161" s="35"/>
      <c r="D161" s="35"/>
      <c r="E161" s="35"/>
    </row>
    <row r="162" spans="1:5" s="4" customFormat="1" ht="12.75" x14ac:dyDescent="0.2">
      <c r="A162" s="37" t="s">
        <v>107</v>
      </c>
      <c r="B162" s="53">
        <v>-2005.06</v>
      </c>
      <c r="C162" s="35"/>
      <c r="D162" s="35"/>
      <c r="E162" s="35"/>
    </row>
    <row r="163" spans="1:5" s="4" customFormat="1" ht="12.75" x14ac:dyDescent="0.2">
      <c r="A163" s="37" t="s">
        <v>108</v>
      </c>
      <c r="B163" s="53">
        <v>-8057794.1100000003</v>
      </c>
      <c r="C163" s="35"/>
      <c r="D163" s="35"/>
      <c r="E163" s="35"/>
    </row>
    <row r="164" spans="1:5" s="4" customFormat="1" ht="12.75" x14ac:dyDescent="0.2">
      <c r="A164" s="37" t="s">
        <v>109</v>
      </c>
      <c r="B164" s="53">
        <v>-70257</v>
      </c>
      <c r="C164" s="35"/>
      <c r="D164" s="35"/>
      <c r="E164" s="35"/>
    </row>
    <row r="165" spans="1:5" s="4" customFormat="1" ht="12.75" x14ac:dyDescent="0.2">
      <c r="A165" s="37" t="s">
        <v>110</v>
      </c>
      <c r="B165" s="34">
        <v>1977499.74</v>
      </c>
      <c r="C165" s="35"/>
      <c r="D165" s="35"/>
      <c r="E165" s="35"/>
    </row>
    <row r="166" spans="1:5" s="4" customFormat="1" ht="12.75" x14ac:dyDescent="0.2">
      <c r="A166" s="37" t="s">
        <v>111</v>
      </c>
      <c r="B166" s="34">
        <v>1130.04</v>
      </c>
      <c r="C166" s="35"/>
      <c r="D166" s="35"/>
      <c r="E166" s="35"/>
    </row>
    <row r="167" spans="1:5" s="4" customFormat="1" ht="12.75" x14ac:dyDescent="0.2">
      <c r="A167" s="33"/>
      <c r="C167" s="35"/>
      <c r="D167" s="35"/>
      <c r="E167" s="35"/>
    </row>
    <row r="168" spans="1:5" s="32" customFormat="1" ht="12.75" x14ac:dyDescent="0.2">
      <c r="A168" s="33" t="s">
        <v>112</v>
      </c>
      <c r="C168" s="40"/>
      <c r="D168" s="40"/>
      <c r="E168" s="40"/>
    </row>
    <row r="169" spans="1:5" s="32" customFormat="1" ht="12.75" x14ac:dyDescent="0.2">
      <c r="A169" s="54"/>
      <c r="B169" s="52"/>
      <c r="C169" s="40"/>
      <c r="D169" s="40"/>
      <c r="E169" s="40"/>
    </row>
    <row r="170" spans="1:5" s="4" customFormat="1" ht="12.75" x14ac:dyDescent="0.2">
      <c r="A170" s="55"/>
      <c r="B170" s="56">
        <f>SUM(B140+B168)</f>
        <v>-9796908.1200000029</v>
      </c>
      <c r="C170" s="57"/>
      <c r="D170" s="57"/>
      <c r="E170" s="57"/>
    </row>
    <row r="171" spans="1:5" s="4" customFormat="1" ht="12.75" x14ac:dyDescent="0.2">
      <c r="B171" s="51"/>
    </row>
    <row r="172" spans="1:5" s="4" customFormat="1" ht="12.75" x14ac:dyDescent="0.2">
      <c r="B172" s="51"/>
    </row>
    <row r="173" spans="1:5" s="4" customFormat="1" ht="12.75" x14ac:dyDescent="0.2">
      <c r="B173" s="51"/>
    </row>
    <row r="174" spans="1:5" s="4" customFormat="1" ht="20.25" customHeight="1" x14ac:dyDescent="0.2">
      <c r="A174" s="72" t="s">
        <v>113</v>
      </c>
      <c r="B174" s="73" t="s">
        <v>8</v>
      </c>
      <c r="C174" s="28" t="s">
        <v>114</v>
      </c>
      <c r="D174" s="28" t="s">
        <v>82</v>
      </c>
    </row>
    <row r="175" spans="1:5" s="4" customFormat="1" ht="12.75" x14ac:dyDescent="0.2">
      <c r="A175" s="29" t="s">
        <v>115</v>
      </c>
      <c r="B175" s="76"/>
      <c r="C175" s="83"/>
      <c r="D175" s="84"/>
    </row>
    <row r="176" spans="1:5" s="4" customFormat="1" ht="12.75" x14ac:dyDescent="0.2">
      <c r="A176" s="85"/>
      <c r="B176" s="79"/>
      <c r="C176" s="86"/>
      <c r="D176" s="87"/>
    </row>
    <row r="177" spans="1:4" s="4" customFormat="1" ht="12.75" x14ac:dyDescent="0.2">
      <c r="A177" s="88"/>
      <c r="B177" s="79"/>
      <c r="C177" s="86"/>
      <c r="D177" s="87"/>
    </row>
    <row r="178" spans="1:4" s="4" customFormat="1" ht="12.75" x14ac:dyDescent="0.2">
      <c r="A178" s="89"/>
      <c r="B178" s="90"/>
      <c r="C178" s="91"/>
      <c r="D178" s="92"/>
    </row>
    <row r="179" spans="1:4" s="4" customFormat="1" ht="12.75" x14ac:dyDescent="0.2">
      <c r="B179" s="51"/>
    </row>
    <row r="180" spans="1:4" s="4" customFormat="1" ht="12.75" x14ac:dyDescent="0.2">
      <c r="B180" s="51"/>
    </row>
    <row r="181" spans="1:4" s="4" customFormat="1" ht="27.75" customHeight="1" x14ac:dyDescent="0.2">
      <c r="A181" s="72" t="s">
        <v>116</v>
      </c>
      <c r="B181" s="73" t="s">
        <v>8</v>
      </c>
      <c r="C181" s="28" t="s">
        <v>114</v>
      </c>
      <c r="D181" s="28" t="s">
        <v>82</v>
      </c>
    </row>
    <row r="182" spans="1:4" s="4" customFormat="1" ht="12.75" x14ac:dyDescent="0.2">
      <c r="A182" s="29" t="s">
        <v>117</v>
      </c>
      <c r="B182" s="76"/>
      <c r="C182" s="83"/>
      <c r="D182" s="84"/>
    </row>
    <row r="183" spans="1:4" s="4" customFormat="1" ht="12.75" x14ac:dyDescent="0.2">
      <c r="A183" s="85"/>
      <c r="B183" s="79"/>
      <c r="C183" s="86"/>
      <c r="D183" s="87"/>
    </row>
    <row r="184" spans="1:4" s="4" customFormat="1" ht="12.75" x14ac:dyDescent="0.2">
      <c r="A184" s="88"/>
      <c r="B184" s="79"/>
      <c r="C184" s="86"/>
      <c r="D184" s="87"/>
    </row>
    <row r="185" spans="1:4" s="4" customFormat="1" ht="12.75" x14ac:dyDescent="0.2">
      <c r="A185" s="89"/>
      <c r="B185" s="90"/>
      <c r="C185" s="91"/>
      <c r="D185" s="92"/>
    </row>
    <row r="186" spans="1:4" s="4" customFormat="1" ht="12.75" x14ac:dyDescent="0.2">
      <c r="B186" s="51"/>
    </row>
    <row r="187" spans="1:4" s="4" customFormat="1" ht="12.75" x14ac:dyDescent="0.2">
      <c r="B187" s="51"/>
    </row>
    <row r="188" spans="1:4" s="4" customFormat="1" ht="24" customHeight="1" x14ac:dyDescent="0.2">
      <c r="A188" s="72" t="s">
        <v>118</v>
      </c>
      <c r="B188" s="73" t="s">
        <v>8</v>
      </c>
      <c r="C188" s="28" t="s">
        <v>114</v>
      </c>
      <c r="D188" s="28" t="s">
        <v>82</v>
      </c>
    </row>
    <row r="189" spans="1:4" s="4" customFormat="1" ht="12.75" x14ac:dyDescent="0.2">
      <c r="A189" s="29" t="s">
        <v>119</v>
      </c>
      <c r="B189" s="76"/>
      <c r="C189" s="83"/>
      <c r="D189" s="84"/>
    </row>
    <row r="190" spans="1:4" s="4" customFormat="1" ht="12.75" x14ac:dyDescent="0.2">
      <c r="A190" s="33"/>
      <c r="B190" s="79"/>
      <c r="C190" s="86"/>
      <c r="D190" s="87"/>
    </row>
    <row r="191" spans="1:4" s="4" customFormat="1" ht="12.75" x14ac:dyDescent="0.2">
      <c r="A191" s="88"/>
      <c r="B191" s="79"/>
      <c r="C191" s="86"/>
      <c r="D191" s="87"/>
    </row>
    <row r="192" spans="1:4" s="4" customFormat="1" ht="12.75" x14ac:dyDescent="0.2">
      <c r="A192" s="89"/>
      <c r="B192" s="90"/>
      <c r="C192" s="91"/>
      <c r="D192" s="92"/>
    </row>
    <row r="193" spans="1:4" s="4" customFormat="1" ht="12.75" x14ac:dyDescent="0.2">
      <c r="B193" s="51"/>
    </row>
    <row r="194" spans="1:4" s="4" customFormat="1" ht="12.75" x14ac:dyDescent="0.2">
      <c r="B194" s="51"/>
    </row>
    <row r="195" spans="1:4" s="4" customFormat="1" ht="12.75" x14ac:dyDescent="0.2">
      <c r="B195" s="51"/>
    </row>
    <row r="196" spans="1:4" s="4" customFormat="1" ht="24" customHeight="1" x14ac:dyDescent="0.2">
      <c r="A196" s="72" t="s">
        <v>120</v>
      </c>
      <c r="B196" s="73" t="s">
        <v>8</v>
      </c>
      <c r="C196" s="93" t="s">
        <v>114</v>
      </c>
      <c r="D196" s="93" t="s">
        <v>45</v>
      </c>
    </row>
    <row r="197" spans="1:4" s="4" customFormat="1" ht="12.75" x14ac:dyDescent="0.2">
      <c r="A197" s="29" t="s">
        <v>121</v>
      </c>
      <c r="B197" s="68">
        <f>SUM(B198:B199)</f>
        <v>264035.52</v>
      </c>
      <c r="C197" s="61">
        <v>0</v>
      </c>
      <c r="D197" s="61">
        <v>0</v>
      </c>
    </row>
    <row r="198" spans="1:4" s="4" customFormat="1" ht="12.75" x14ac:dyDescent="0.2">
      <c r="A198" s="37" t="s">
        <v>122</v>
      </c>
      <c r="B198" s="53">
        <v>264035.52</v>
      </c>
      <c r="C198" s="35">
        <v>0</v>
      </c>
      <c r="D198" s="35">
        <v>0</v>
      </c>
    </row>
    <row r="199" spans="1:4" s="4" customFormat="1" ht="12.75" x14ac:dyDescent="0.2">
      <c r="A199" s="94"/>
      <c r="B199" s="95"/>
      <c r="C199" s="35"/>
      <c r="D199" s="35"/>
    </row>
    <row r="200" spans="1:4" s="4" customFormat="1" ht="12.75" x14ac:dyDescent="0.2">
      <c r="A200" s="55"/>
      <c r="B200" s="66">
        <f>SUM(B197)</f>
        <v>264035.52</v>
      </c>
      <c r="C200" s="67">
        <v>0</v>
      </c>
      <c r="D200" s="67">
        <v>0</v>
      </c>
    </row>
    <row r="201" spans="1:4" s="4" customFormat="1" ht="12.75" x14ac:dyDescent="0.2">
      <c r="B201" s="51"/>
    </row>
    <row r="202" spans="1:4" s="4" customFormat="1" ht="12.75" x14ac:dyDescent="0.2">
      <c r="B202" s="51"/>
    </row>
    <row r="203" spans="1:4" s="4" customFormat="1" ht="12.75" x14ac:dyDescent="0.2">
      <c r="B203" s="51"/>
    </row>
    <row r="204" spans="1:4" s="4" customFormat="1" ht="12.75" x14ac:dyDescent="0.2">
      <c r="A204" s="19" t="s">
        <v>123</v>
      </c>
      <c r="B204" s="51"/>
    </row>
    <row r="205" spans="1:4" s="4" customFormat="1" ht="12.75" x14ac:dyDescent="0.2">
      <c r="A205" s="19"/>
      <c r="B205" s="51"/>
    </row>
    <row r="206" spans="1:4" s="4" customFormat="1" ht="12.75" x14ac:dyDescent="0.2">
      <c r="A206" s="19" t="s">
        <v>124</v>
      </c>
      <c r="B206" s="51"/>
    </row>
    <row r="207" spans="1:4" s="4" customFormat="1" ht="12.75" x14ac:dyDescent="0.2">
      <c r="B207" s="51"/>
    </row>
    <row r="208" spans="1:4" s="4" customFormat="1" ht="24" customHeight="1" x14ac:dyDescent="0.2">
      <c r="A208" s="96" t="s">
        <v>125</v>
      </c>
      <c r="B208" s="97" t="s">
        <v>8</v>
      </c>
      <c r="C208" s="28" t="s">
        <v>126</v>
      </c>
      <c r="D208" s="28" t="s">
        <v>45</v>
      </c>
    </row>
    <row r="209" spans="1:4" s="4" customFormat="1" ht="12.75" x14ac:dyDescent="0.2">
      <c r="A209" s="29" t="s">
        <v>127</v>
      </c>
      <c r="B209" s="68">
        <f>B216+B220+B224</f>
        <v>-1398828.05</v>
      </c>
      <c r="C209" s="61"/>
      <c r="D209" s="61"/>
    </row>
    <row r="210" spans="1:4" s="4" customFormat="1" ht="12.75" x14ac:dyDescent="0.2">
      <c r="A210" s="37" t="s">
        <v>128</v>
      </c>
      <c r="B210" s="53">
        <v>-63740.19</v>
      </c>
      <c r="C210" s="35"/>
      <c r="D210" s="35"/>
    </row>
    <row r="211" spans="1:4" s="32" customFormat="1" ht="12.75" x14ac:dyDescent="0.2">
      <c r="A211" s="98" t="s">
        <v>129</v>
      </c>
      <c r="B211" s="99">
        <f>B210</f>
        <v>-63740.19</v>
      </c>
      <c r="C211" s="40"/>
      <c r="D211" s="40"/>
    </row>
    <row r="212" spans="1:4" s="4" customFormat="1" ht="12.75" x14ac:dyDescent="0.2">
      <c r="A212" s="37" t="s">
        <v>130</v>
      </c>
      <c r="B212" s="53">
        <v>-1376</v>
      </c>
      <c r="C212" s="35"/>
      <c r="D212" s="35"/>
    </row>
    <row r="213" spans="1:4" s="4" customFormat="1" ht="12.75" x14ac:dyDescent="0.2">
      <c r="A213" s="37" t="s">
        <v>131</v>
      </c>
      <c r="B213" s="53">
        <v>-149349.04</v>
      </c>
      <c r="C213" s="35"/>
      <c r="D213" s="35"/>
    </row>
    <row r="214" spans="1:4" s="4" customFormat="1" ht="12.75" x14ac:dyDescent="0.2">
      <c r="A214" s="37" t="s">
        <v>132</v>
      </c>
      <c r="B214" s="53">
        <v>-107535</v>
      </c>
      <c r="C214" s="35"/>
      <c r="D214" s="35"/>
    </row>
    <row r="215" spans="1:4" s="32" customFormat="1" ht="12.75" x14ac:dyDescent="0.2">
      <c r="A215" s="98" t="s">
        <v>133</v>
      </c>
      <c r="B215" s="99">
        <f>SUM(B212:B214)</f>
        <v>-258260.04</v>
      </c>
      <c r="C215" s="40"/>
      <c r="D215" s="40"/>
    </row>
    <row r="216" spans="1:4" s="32" customFormat="1" ht="12.75" x14ac:dyDescent="0.2">
      <c r="A216" s="98" t="s">
        <v>134</v>
      </c>
      <c r="B216" s="99">
        <f>B211+B215</f>
        <v>-322000.23</v>
      </c>
      <c r="C216" s="40"/>
      <c r="D216" s="40"/>
    </row>
    <row r="217" spans="1:4" s="4" customFormat="1" ht="12.75" x14ac:dyDescent="0.2">
      <c r="A217" s="37" t="s">
        <v>135</v>
      </c>
      <c r="B217" s="53">
        <v>-695698.51</v>
      </c>
      <c r="C217" s="35"/>
      <c r="D217" s="35"/>
    </row>
    <row r="218" spans="1:4" s="4" customFormat="1" ht="12.75" x14ac:dyDescent="0.2">
      <c r="A218" s="37" t="s">
        <v>136</v>
      </c>
      <c r="B218" s="53">
        <v>-108017.8</v>
      </c>
      <c r="C218" s="35"/>
      <c r="D218" s="35"/>
    </row>
    <row r="219" spans="1:4" s="32" customFormat="1" ht="12.75" x14ac:dyDescent="0.2">
      <c r="A219" s="98" t="s">
        <v>137</v>
      </c>
      <c r="B219" s="99">
        <f>SUM(B217:B218)</f>
        <v>-803716.31</v>
      </c>
      <c r="C219" s="40"/>
      <c r="D219" s="40"/>
    </row>
    <row r="220" spans="1:4" s="32" customFormat="1" ht="12.75" x14ac:dyDescent="0.2">
      <c r="A220" s="98" t="s">
        <v>138</v>
      </c>
      <c r="B220" s="99">
        <f>B219</f>
        <v>-803716.31</v>
      </c>
      <c r="C220" s="40"/>
      <c r="D220" s="40"/>
    </row>
    <row r="221" spans="1:4" s="4" customFormat="1" ht="12.75" x14ac:dyDescent="0.2">
      <c r="A221" s="37" t="s">
        <v>139</v>
      </c>
      <c r="B221" s="53">
        <v>-10900</v>
      </c>
      <c r="C221" s="35"/>
      <c r="D221" s="35"/>
    </row>
    <row r="222" spans="1:4" s="4" customFormat="1" ht="12.75" x14ac:dyDescent="0.2">
      <c r="A222" s="37" t="s">
        <v>140</v>
      </c>
      <c r="B222" s="53">
        <v>-262211.51</v>
      </c>
      <c r="C222" s="35"/>
      <c r="D222" s="35"/>
    </row>
    <row r="223" spans="1:4" s="32" customFormat="1" ht="12.75" x14ac:dyDescent="0.2">
      <c r="A223" s="98" t="s">
        <v>141</v>
      </c>
      <c r="B223" s="99">
        <f>SUM(B221:B222)</f>
        <v>-273111.51</v>
      </c>
      <c r="C223" s="40"/>
      <c r="D223" s="40"/>
    </row>
    <row r="224" spans="1:4" s="32" customFormat="1" ht="12.75" x14ac:dyDescent="0.2">
      <c r="A224" s="98" t="s">
        <v>142</v>
      </c>
      <c r="B224" s="99">
        <f>B223</f>
        <v>-273111.51</v>
      </c>
      <c r="C224" s="40"/>
      <c r="D224" s="40"/>
    </row>
    <row r="225" spans="1:4" s="4" customFormat="1" ht="12.75" x14ac:dyDescent="0.2">
      <c r="A225" s="33"/>
      <c r="B225" s="34"/>
      <c r="C225" s="35"/>
      <c r="D225" s="35"/>
    </row>
    <row r="226" spans="1:4" s="32" customFormat="1" ht="12.75" x14ac:dyDescent="0.2">
      <c r="A226" s="33" t="s">
        <v>143</v>
      </c>
      <c r="B226" s="52">
        <f>B232+B238</f>
        <v>-29267148.729999997</v>
      </c>
      <c r="C226" s="40"/>
      <c r="D226" s="40"/>
    </row>
    <row r="227" spans="1:4" s="4" customFormat="1" ht="12.75" x14ac:dyDescent="0.2">
      <c r="A227" s="37" t="s">
        <v>144</v>
      </c>
      <c r="B227" s="53">
        <v>-4397651.29</v>
      </c>
      <c r="C227" s="35"/>
      <c r="D227" s="35"/>
    </row>
    <row r="228" spans="1:4" s="4" customFormat="1" ht="12.75" x14ac:dyDescent="0.2">
      <c r="A228" s="37" t="s">
        <v>145</v>
      </c>
      <c r="B228" s="53">
        <v>-1073194.3899999999</v>
      </c>
      <c r="C228" s="35"/>
      <c r="D228" s="35"/>
    </row>
    <row r="229" spans="1:4" s="4" customFormat="1" ht="12.75" x14ac:dyDescent="0.2">
      <c r="A229" s="37" t="s">
        <v>146</v>
      </c>
      <c r="B229" s="53">
        <v>-2625670.41</v>
      </c>
      <c r="C229" s="35"/>
      <c r="D229" s="35"/>
    </row>
    <row r="230" spans="1:4" s="4" customFormat="1" ht="12.75" x14ac:dyDescent="0.2">
      <c r="A230" s="37" t="s">
        <v>147</v>
      </c>
      <c r="B230" s="53">
        <v>-8431945.3300000001</v>
      </c>
      <c r="C230" s="35"/>
      <c r="D230" s="35"/>
    </row>
    <row r="231" spans="1:4" s="32" customFormat="1" ht="12.75" x14ac:dyDescent="0.2">
      <c r="A231" s="98" t="s">
        <v>148</v>
      </c>
      <c r="B231" s="99">
        <f>SUM(B227:B230)</f>
        <v>-16528461.42</v>
      </c>
      <c r="C231" s="40"/>
      <c r="D231" s="40"/>
    </row>
    <row r="232" spans="1:4" s="32" customFormat="1" ht="12.75" x14ac:dyDescent="0.2">
      <c r="A232" s="98" t="s">
        <v>149</v>
      </c>
      <c r="B232" s="99">
        <f>B231</f>
        <v>-16528461.42</v>
      </c>
      <c r="C232" s="40"/>
      <c r="D232" s="40"/>
    </row>
    <row r="233" spans="1:4" s="4" customFormat="1" ht="12.75" x14ac:dyDescent="0.2">
      <c r="A233" s="37" t="s">
        <v>150</v>
      </c>
      <c r="B233" s="53">
        <v>-8916077.4399999995</v>
      </c>
      <c r="C233" s="35"/>
      <c r="D233" s="35"/>
    </row>
    <row r="234" spans="1:4" s="4" customFormat="1" ht="12.75" x14ac:dyDescent="0.2">
      <c r="A234" s="37" t="s">
        <v>151</v>
      </c>
      <c r="B234" s="53">
        <v>-591316.41</v>
      </c>
      <c r="C234" s="35"/>
      <c r="D234" s="35"/>
    </row>
    <row r="235" spans="1:4" s="4" customFormat="1" ht="12.75" x14ac:dyDescent="0.2">
      <c r="A235" s="37" t="s">
        <v>152</v>
      </c>
      <c r="B235" s="53">
        <v>-2472645.1800000002</v>
      </c>
      <c r="C235" s="35"/>
      <c r="D235" s="35"/>
    </row>
    <row r="236" spans="1:4" s="4" customFormat="1" ht="12.75" x14ac:dyDescent="0.2">
      <c r="A236" s="37" t="s">
        <v>153</v>
      </c>
      <c r="B236" s="53">
        <v>-758648.28</v>
      </c>
      <c r="C236" s="35"/>
      <c r="D236" s="35"/>
    </row>
    <row r="237" spans="1:4" s="32" customFormat="1" ht="12.75" x14ac:dyDescent="0.2">
      <c r="A237" s="98" t="s">
        <v>154</v>
      </c>
      <c r="B237" s="99">
        <f>SUM(B233:B236)</f>
        <v>-12738687.309999999</v>
      </c>
      <c r="C237" s="40"/>
      <c r="D237" s="40"/>
    </row>
    <row r="238" spans="1:4" s="32" customFormat="1" ht="12.75" x14ac:dyDescent="0.2">
      <c r="A238" s="98" t="s">
        <v>155</v>
      </c>
      <c r="B238" s="99">
        <f>B237</f>
        <v>-12738687.309999999</v>
      </c>
      <c r="C238" s="40"/>
      <c r="D238" s="40"/>
    </row>
    <row r="239" spans="1:4" s="4" customFormat="1" ht="12.75" x14ac:dyDescent="0.2">
      <c r="A239" s="54"/>
      <c r="B239" s="34"/>
      <c r="C239" s="35"/>
      <c r="D239" s="35"/>
    </row>
    <row r="240" spans="1:4" s="4" customFormat="1" ht="12.75" x14ac:dyDescent="0.2">
      <c r="A240" s="55"/>
      <c r="B240" s="56">
        <f>SUM(B209+B226)</f>
        <v>-30665976.779999997</v>
      </c>
      <c r="C240" s="57"/>
      <c r="D240" s="57"/>
    </row>
    <row r="241" spans="1:4" s="4" customFormat="1" ht="12.75" x14ac:dyDescent="0.2">
      <c r="B241" s="51"/>
    </row>
    <row r="242" spans="1:4" s="4" customFormat="1" ht="12.75" x14ac:dyDescent="0.2">
      <c r="B242" s="51"/>
    </row>
    <row r="243" spans="1:4" s="4" customFormat="1" ht="24.75" customHeight="1" x14ac:dyDescent="0.2">
      <c r="A243" s="96" t="s">
        <v>156</v>
      </c>
      <c r="B243" s="97" t="s">
        <v>8</v>
      </c>
      <c r="C243" s="28" t="s">
        <v>126</v>
      </c>
      <c r="D243" s="28" t="s">
        <v>45</v>
      </c>
    </row>
    <row r="244" spans="1:4" s="4" customFormat="1" ht="12.75" x14ac:dyDescent="0.2">
      <c r="A244" s="29" t="s">
        <v>157</v>
      </c>
      <c r="B244" s="60"/>
      <c r="C244" s="61"/>
      <c r="D244" s="61"/>
    </row>
    <row r="245" spans="1:4" s="4" customFormat="1" ht="12.75" x14ac:dyDescent="0.2">
      <c r="A245" s="33"/>
      <c r="B245" s="34"/>
      <c r="C245" s="35"/>
      <c r="D245" s="35"/>
    </row>
    <row r="246" spans="1:4" s="4" customFormat="1" ht="12.75" x14ac:dyDescent="0.2">
      <c r="A246" s="54"/>
      <c r="B246" s="34"/>
      <c r="C246" s="35"/>
      <c r="D246" s="35"/>
    </row>
    <row r="247" spans="1:4" s="4" customFormat="1" ht="12.75" x14ac:dyDescent="0.2">
      <c r="A247" s="55"/>
      <c r="B247" s="59"/>
      <c r="C247" s="57"/>
      <c r="D247" s="57"/>
    </row>
    <row r="248" spans="1:4" s="4" customFormat="1" ht="12.75" x14ac:dyDescent="0.2">
      <c r="B248" s="51"/>
    </row>
    <row r="249" spans="1:4" s="4" customFormat="1" ht="12.75" x14ac:dyDescent="0.2">
      <c r="A249" s="19" t="s">
        <v>158</v>
      </c>
      <c r="B249" s="51"/>
    </row>
    <row r="250" spans="1:4" s="4" customFormat="1" ht="12.75" x14ac:dyDescent="0.2">
      <c r="B250" s="51"/>
    </row>
    <row r="251" spans="1:4" s="4" customFormat="1" ht="26.25" customHeight="1" x14ac:dyDescent="0.2">
      <c r="A251" s="96" t="s">
        <v>159</v>
      </c>
      <c r="B251" s="97" t="s">
        <v>8</v>
      </c>
      <c r="C251" s="28" t="s">
        <v>160</v>
      </c>
      <c r="D251" s="28" t="s">
        <v>161</v>
      </c>
    </row>
    <row r="252" spans="1:4" s="4" customFormat="1" ht="12.75" x14ac:dyDescent="0.2">
      <c r="A252" s="29" t="s">
        <v>162</v>
      </c>
      <c r="B252" s="68">
        <f>SUM(B253:B337)</f>
        <v>26317707.699999999</v>
      </c>
      <c r="C252" s="100">
        <f>SUM(C253:C337)</f>
        <v>100.02000000000005</v>
      </c>
      <c r="D252" s="61">
        <v>0</v>
      </c>
    </row>
    <row r="253" spans="1:4" s="4" customFormat="1" ht="12.75" x14ac:dyDescent="0.2">
      <c r="A253" s="37" t="s">
        <v>163</v>
      </c>
      <c r="B253" s="38">
        <v>6070074.7300000004</v>
      </c>
      <c r="C253" s="82">
        <v>23.06</v>
      </c>
      <c r="D253" s="35"/>
    </row>
    <row r="254" spans="1:4" s="4" customFormat="1" ht="12.75" x14ac:dyDescent="0.2">
      <c r="A254" s="37" t="s">
        <v>164</v>
      </c>
      <c r="B254" s="38">
        <v>3878530.2</v>
      </c>
      <c r="C254" s="82">
        <v>14.74</v>
      </c>
      <c r="D254" s="35"/>
    </row>
    <row r="255" spans="1:4" s="4" customFormat="1" ht="12.75" x14ac:dyDescent="0.2">
      <c r="A255" s="37" t="s">
        <v>165</v>
      </c>
      <c r="B255" s="38">
        <v>2390642.59</v>
      </c>
      <c r="C255" s="82">
        <v>9.08</v>
      </c>
      <c r="D255" s="35"/>
    </row>
    <row r="256" spans="1:4" s="4" customFormat="1" ht="12.75" x14ac:dyDescent="0.2">
      <c r="A256" s="37" t="s">
        <v>166</v>
      </c>
      <c r="B256" s="38">
        <v>284017.36</v>
      </c>
      <c r="C256" s="82">
        <v>1.08</v>
      </c>
      <c r="D256" s="35"/>
    </row>
    <row r="257" spans="1:4" s="4" customFormat="1" ht="12.75" x14ac:dyDescent="0.2">
      <c r="A257" s="37" t="s">
        <v>167</v>
      </c>
      <c r="B257" s="38">
        <v>1742318.65</v>
      </c>
      <c r="C257" s="82">
        <v>6.62</v>
      </c>
      <c r="D257" s="35"/>
    </row>
    <row r="258" spans="1:4" s="4" customFormat="1" ht="12.75" x14ac:dyDescent="0.2">
      <c r="A258" s="37" t="s">
        <v>168</v>
      </c>
      <c r="B258" s="38">
        <v>427530.08</v>
      </c>
      <c r="C258" s="82">
        <v>1.62</v>
      </c>
      <c r="D258" s="35"/>
    </row>
    <row r="259" spans="1:4" s="4" customFormat="1" ht="12.75" x14ac:dyDescent="0.2">
      <c r="A259" s="37" t="s">
        <v>169</v>
      </c>
      <c r="B259" s="38">
        <v>4499373.54</v>
      </c>
      <c r="C259" s="82">
        <v>17.100000000000001</v>
      </c>
      <c r="D259" s="35"/>
    </row>
    <row r="260" spans="1:4" s="4" customFormat="1" ht="12.75" x14ac:dyDescent="0.2">
      <c r="A260" s="37" t="s">
        <v>170</v>
      </c>
      <c r="B260" s="38">
        <v>179802.75</v>
      </c>
      <c r="C260" s="82">
        <v>0.68</v>
      </c>
      <c r="D260" s="35"/>
    </row>
    <row r="261" spans="1:4" s="4" customFormat="1" ht="12.75" x14ac:dyDescent="0.2">
      <c r="A261" s="37" t="s">
        <v>171</v>
      </c>
      <c r="B261" s="38">
        <v>39256.879999999997</v>
      </c>
      <c r="C261" s="82">
        <v>0.15</v>
      </c>
      <c r="D261" s="35"/>
    </row>
    <row r="262" spans="1:4" s="4" customFormat="1" ht="12.75" x14ac:dyDescent="0.2">
      <c r="A262" s="37" t="s">
        <v>172</v>
      </c>
      <c r="B262" s="38">
        <v>29079.9</v>
      </c>
      <c r="C262" s="82">
        <v>0.11</v>
      </c>
      <c r="D262" s="35"/>
    </row>
    <row r="263" spans="1:4" s="4" customFormat="1" ht="12.75" x14ac:dyDescent="0.2">
      <c r="A263" s="37" t="s">
        <v>173</v>
      </c>
      <c r="B263" s="38">
        <v>46379.88</v>
      </c>
      <c r="C263" s="82">
        <v>0.18</v>
      </c>
      <c r="D263" s="35"/>
    </row>
    <row r="264" spans="1:4" s="4" customFormat="1" ht="12.75" x14ac:dyDescent="0.2">
      <c r="A264" s="37" t="s">
        <v>174</v>
      </c>
      <c r="B264" s="38">
        <v>33355.629999999997</v>
      </c>
      <c r="C264" s="82">
        <v>0.13</v>
      </c>
      <c r="D264" s="35"/>
    </row>
    <row r="265" spans="1:4" s="4" customFormat="1" ht="12.75" x14ac:dyDescent="0.2">
      <c r="A265" s="37" t="s">
        <v>175</v>
      </c>
      <c r="B265" s="38">
        <v>110781.03</v>
      </c>
      <c r="C265" s="82">
        <v>0.42</v>
      </c>
      <c r="D265" s="35"/>
    </row>
    <row r="266" spans="1:4" s="4" customFormat="1" ht="12.75" x14ac:dyDescent="0.2">
      <c r="A266" s="37" t="s">
        <v>176</v>
      </c>
      <c r="B266" s="38">
        <v>281747.62</v>
      </c>
      <c r="C266" s="82">
        <v>1.07</v>
      </c>
      <c r="D266" s="35"/>
    </row>
    <row r="267" spans="1:4" s="4" customFormat="1" ht="12.75" x14ac:dyDescent="0.2">
      <c r="A267" s="37" t="s">
        <v>177</v>
      </c>
      <c r="B267" s="38">
        <v>3494</v>
      </c>
      <c r="C267" s="82">
        <v>0.01</v>
      </c>
      <c r="D267" s="35"/>
    </row>
    <row r="268" spans="1:4" s="4" customFormat="1" ht="12.75" x14ac:dyDescent="0.2">
      <c r="A268" s="37" t="s">
        <v>178</v>
      </c>
      <c r="B268" s="38">
        <v>16292.17</v>
      </c>
      <c r="C268" s="82">
        <v>0.06</v>
      </c>
      <c r="D268" s="35"/>
    </row>
    <row r="269" spans="1:4" s="4" customFormat="1" ht="12.75" x14ac:dyDescent="0.2">
      <c r="A269" s="37" t="s">
        <v>179</v>
      </c>
      <c r="B269" s="38">
        <v>5105.76</v>
      </c>
      <c r="C269" s="82">
        <v>0.02</v>
      </c>
      <c r="D269" s="35"/>
    </row>
    <row r="270" spans="1:4" s="4" customFormat="1" ht="12.75" x14ac:dyDescent="0.2">
      <c r="A270" s="37" t="s">
        <v>180</v>
      </c>
      <c r="B270" s="38">
        <v>5350.21</v>
      </c>
      <c r="C270" s="82">
        <v>0.02</v>
      </c>
      <c r="D270" s="35"/>
    </row>
    <row r="271" spans="1:4" s="4" customFormat="1" ht="12.75" x14ac:dyDescent="0.2">
      <c r="A271" s="37" t="s">
        <v>181</v>
      </c>
      <c r="B271" s="38">
        <v>26646.5</v>
      </c>
      <c r="C271" s="82">
        <v>0.1</v>
      </c>
      <c r="D271" s="35"/>
    </row>
    <row r="272" spans="1:4" s="4" customFormat="1" ht="12.75" x14ac:dyDescent="0.2">
      <c r="A272" s="37" t="s">
        <v>182</v>
      </c>
      <c r="B272" s="38">
        <v>26594.2</v>
      </c>
      <c r="C272" s="82">
        <v>0.1</v>
      </c>
      <c r="D272" s="35"/>
    </row>
    <row r="273" spans="1:4" s="4" customFormat="1" ht="12.75" x14ac:dyDescent="0.2">
      <c r="A273" s="37" t="s">
        <v>183</v>
      </c>
      <c r="B273" s="38">
        <v>78135.75</v>
      </c>
      <c r="C273" s="82">
        <v>0.3</v>
      </c>
      <c r="D273" s="35"/>
    </row>
    <row r="274" spans="1:4" s="4" customFormat="1" ht="12.75" x14ac:dyDescent="0.2">
      <c r="A274" s="37" t="s">
        <v>184</v>
      </c>
      <c r="B274" s="38">
        <v>44139.839999999997</v>
      </c>
      <c r="C274" s="82">
        <v>0.17</v>
      </c>
      <c r="D274" s="35"/>
    </row>
    <row r="275" spans="1:4" s="4" customFormat="1" ht="12.75" x14ac:dyDescent="0.2">
      <c r="A275" s="37" t="s">
        <v>185</v>
      </c>
      <c r="B275" s="38">
        <v>46968.47</v>
      </c>
      <c r="C275" s="82">
        <v>0.18</v>
      </c>
      <c r="D275" s="35"/>
    </row>
    <row r="276" spans="1:4" s="4" customFormat="1" ht="12.75" x14ac:dyDescent="0.2">
      <c r="A276" s="37" t="s">
        <v>186</v>
      </c>
      <c r="B276" s="38">
        <v>30835.3</v>
      </c>
      <c r="C276" s="82">
        <v>0.12</v>
      </c>
      <c r="D276" s="35"/>
    </row>
    <row r="277" spans="1:4" s="4" customFormat="1" ht="12.75" x14ac:dyDescent="0.2">
      <c r="A277" s="37" t="s">
        <v>187</v>
      </c>
      <c r="B277" s="38">
        <v>10583.11</v>
      </c>
      <c r="C277" s="82">
        <v>0.04</v>
      </c>
      <c r="D277" s="35"/>
    </row>
    <row r="278" spans="1:4" s="4" customFormat="1" ht="12.75" x14ac:dyDescent="0.2">
      <c r="A278" s="37" t="s">
        <v>188</v>
      </c>
      <c r="B278" s="38">
        <v>24111.16</v>
      </c>
      <c r="C278" s="82">
        <v>0.09</v>
      </c>
      <c r="D278" s="35"/>
    </row>
    <row r="279" spans="1:4" s="4" customFormat="1" ht="12.75" x14ac:dyDescent="0.2">
      <c r="A279" s="37" t="s">
        <v>189</v>
      </c>
      <c r="B279" s="38">
        <v>15876.15</v>
      </c>
      <c r="C279" s="82">
        <v>0.06</v>
      </c>
      <c r="D279" s="35"/>
    </row>
    <row r="280" spans="1:4" s="4" customFormat="1" ht="12.75" x14ac:dyDescent="0.2">
      <c r="A280" s="37" t="s">
        <v>190</v>
      </c>
      <c r="B280" s="38">
        <v>1748.82</v>
      </c>
      <c r="C280" s="82">
        <v>0.01</v>
      </c>
      <c r="D280" s="35"/>
    </row>
    <row r="281" spans="1:4" s="4" customFormat="1" ht="12.75" x14ac:dyDescent="0.2">
      <c r="A281" s="37" t="s">
        <v>191</v>
      </c>
      <c r="B281" s="37">
        <v>222.9</v>
      </c>
      <c r="C281" s="82">
        <v>0</v>
      </c>
      <c r="D281" s="35"/>
    </row>
    <row r="282" spans="1:4" s="4" customFormat="1" ht="12.75" x14ac:dyDescent="0.2">
      <c r="A282" s="37" t="s">
        <v>192</v>
      </c>
      <c r="B282" s="38">
        <v>264089.43</v>
      </c>
      <c r="C282" s="82">
        <v>1</v>
      </c>
      <c r="D282" s="35"/>
    </row>
    <row r="283" spans="1:4" s="4" customFormat="1" ht="12.75" x14ac:dyDescent="0.2">
      <c r="A283" s="37" t="s">
        <v>193</v>
      </c>
      <c r="B283" s="38">
        <v>88458.12</v>
      </c>
      <c r="C283" s="82">
        <v>0.34</v>
      </c>
      <c r="D283" s="35"/>
    </row>
    <row r="284" spans="1:4" s="4" customFormat="1" ht="12.75" x14ac:dyDescent="0.2">
      <c r="A284" s="37" t="s">
        <v>194</v>
      </c>
      <c r="B284" s="38">
        <v>12074</v>
      </c>
      <c r="C284" s="82">
        <v>0.05</v>
      </c>
      <c r="D284" s="35"/>
    </row>
    <row r="285" spans="1:4" s="4" customFormat="1" ht="12.75" x14ac:dyDescent="0.2">
      <c r="A285" s="37" t="s">
        <v>195</v>
      </c>
      <c r="B285" s="38">
        <v>91821.4</v>
      </c>
      <c r="C285" s="82">
        <v>0.35</v>
      </c>
      <c r="D285" s="35"/>
    </row>
    <row r="286" spans="1:4" s="4" customFormat="1" ht="12.75" x14ac:dyDescent="0.2">
      <c r="A286" s="37" t="s">
        <v>196</v>
      </c>
      <c r="B286" s="38">
        <v>579.29</v>
      </c>
      <c r="C286" s="82">
        <v>0</v>
      </c>
      <c r="D286" s="35"/>
    </row>
    <row r="287" spans="1:4" s="4" customFormat="1" ht="12.75" x14ac:dyDescent="0.2">
      <c r="A287" s="37" t="s">
        <v>197</v>
      </c>
      <c r="B287" s="38">
        <v>68667.899999999994</v>
      </c>
      <c r="C287" s="82">
        <v>0.26</v>
      </c>
      <c r="D287" s="35"/>
    </row>
    <row r="288" spans="1:4" s="4" customFormat="1" ht="12.75" x14ac:dyDescent="0.2">
      <c r="A288" s="37" t="s">
        <v>198</v>
      </c>
      <c r="B288" s="38">
        <v>51787.11</v>
      </c>
      <c r="C288" s="82">
        <v>0.2</v>
      </c>
      <c r="D288" s="35"/>
    </row>
    <row r="289" spans="1:4" s="4" customFormat="1" ht="12.75" x14ac:dyDescent="0.2">
      <c r="A289" s="37" t="s">
        <v>199</v>
      </c>
      <c r="B289" s="38">
        <v>8350.91</v>
      </c>
      <c r="C289" s="82">
        <v>0.03</v>
      </c>
      <c r="D289" s="35"/>
    </row>
    <row r="290" spans="1:4" s="4" customFormat="1" ht="12.75" x14ac:dyDescent="0.2">
      <c r="A290" s="37" t="s">
        <v>200</v>
      </c>
      <c r="B290" s="38">
        <v>5520.8</v>
      </c>
      <c r="C290" s="82">
        <v>0.02</v>
      </c>
      <c r="D290" s="35"/>
    </row>
    <row r="291" spans="1:4" s="4" customFormat="1" ht="12.75" x14ac:dyDescent="0.2">
      <c r="A291" s="37" t="s">
        <v>201</v>
      </c>
      <c r="B291" s="38">
        <v>26015.67</v>
      </c>
      <c r="C291" s="82">
        <v>0.1</v>
      </c>
      <c r="D291" s="35"/>
    </row>
    <row r="292" spans="1:4" s="4" customFormat="1" ht="12.75" x14ac:dyDescent="0.2">
      <c r="A292" s="37" t="s">
        <v>202</v>
      </c>
      <c r="B292" s="38">
        <v>2914.8</v>
      </c>
      <c r="C292" s="82">
        <v>0.01</v>
      </c>
      <c r="D292" s="35"/>
    </row>
    <row r="293" spans="1:4" s="4" customFormat="1" ht="12.75" x14ac:dyDescent="0.2">
      <c r="A293" s="37" t="s">
        <v>203</v>
      </c>
      <c r="B293" s="38">
        <v>334677</v>
      </c>
      <c r="C293" s="82">
        <v>1.27</v>
      </c>
      <c r="D293" s="35"/>
    </row>
    <row r="294" spans="1:4" s="4" customFormat="1" ht="12.75" x14ac:dyDescent="0.2">
      <c r="A294" s="37" t="s">
        <v>204</v>
      </c>
      <c r="B294" s="38">
        <v>76025.72</v>
      </c>
      <c r="C294" s="82">
        <v>0.28999999999999998</v>
      </c>
      <c r="D294" s="35"/>
    </row>
    <row r="295" spans="1:4" s="4" customFormat="1" ht="12.75" x14ac:dyDescent="0.2">
      <c r="A295" s="37" t="s">
        <v>205</v>
      </c>
      <c r="B295" s="38">
        <v>22970</v>
      </c>
      <c r="C295" s="82">
        <v>0.09</v>
      </c>
      <c r="D295" s="35"/>
    </row>
    <row r="296" spans="1:4" s="4" customFormat="1" ht="12.75" x14ac:dyDescent="0.2">
      <c r="A296" s="37" t="s">
        <v>206</v>
      </c>
      <c r="B296" s="38">
        <v>63245.35</v>
      </c>
      <c r="C296" s="82">
        <v>0.24</v>
      </c>
      <c r="D296" s="35"/>
    </row>
    <row r="297" spans="1:4" s="4" customFormat="1" ht="12.75" x14ac:dyDescent="0.2">
      <c r="A297" s="37" t="s">
        <v>207</v>
      </c>
      <c r="B297" s="38">
        <v>22650.65</v>
      </c>
      <c r="C297" s="82">
        <v>0.09</v>
      </c>
      <c r="D297" s="35"/>
    </row>
    <row r="298" spans="1:4" s="4" customFormat="1" ht="12.75" x14ac:dyDescent="0.2">
      <c r="A298" s="37" t="s">
        <v>208</v>
      </c>
      <c r="B298" s="38">
        <v>17384.689999999999</v>
      </c>
      <c r="C298" s="82">
        <v>7.0000000000000007E-2</v>
      </c>
      <c r="D298" s="35"/>
    </row>
    <row r="299" spans="1:4" s="4" customFormat="1" ht="12.75" x14ac:dyDescent="0.2">
      <c r="A299" s="37" t="s">
        <v>209</v>
      </c>
      <c r="B299" s="38">
        <v>3468.17</v>
      </c>
      <c r="C299" s="82">
        <v>0.01</v>
      </c>
      <c r="D299" s="35"/>
    </row>
    <row r="300" spans="1:4" s="4" customFormat="1" ht="12.75" x14ac:dyDescent="0.2">
      <c r="A300" s="37" t="s">
        <v>210</v>
      </c>
      <c r="B300" s="38">
        <v>5237.8599999999997</v>
      </c>
      <c r="C300" s="82">
        <v>0.02</v>
      </c>
      <c r="D300" s="35"/>
    </row>
    <row r="301" spans="1:4" s="4" customFormat="1" ht="12.75" x14ac:dyDescent="0.2">
      <c r="A301" s="37" t="s">
        <v>211</v>
      </c>
      <c r="B301" s="38">
        <v>349064.51</v>
      </c>
      <c r="C301" s="82">
        <v>1.33</v>
      </c>
      <c r="D301" s="35"/>
    </row>
    <row r="302" spans="1:4" s="4" customFormat="1" ht="12.75" x14ac:dyDescent="0.2">
      <c r="A302" s="37" t="s">
        <v>212</v>
      </c>
      <c r="B302" s="38">
        <v>20500</v>
      </c>
      <c r="C302" s="82">
        <v>0.08</v>
      </c>
      <c r="D302" s="35"/>
    </row>
    <row r="303" spans="1:4" s="4" customFormat="1" ht="12.75" x14ac:dyDescent="0.2">
      <c r="A303" s="37" t="s">
        <v>213</v>
      </c>
      <c r="B303" s="38">
        <v>26500</v>
      </c>
      <c r="C303" s="82">
        <v>0.1</v>
      </c>
      <c r="D303" s="35"/>
    </row>
    <row r="304" spans="1:4" s="4" customFormat="1" ht="12.75" x14ac:dyDescent="0.2">
      <c r="A304" s="37" t="s">
        <v>214</v>
      </c>
      <c r="B304" s="38">
        <v>89780</v>
      </c>
      <c r="C304" s="82">
        <v>0.34</v>
      </c>
      <c r="D304" s="35"/>
    </row>
    <row r="305" spans="1:4" s="4" customFormat="1" ht="12.75" x14ac:dyDescent="0.2">
      <c r="A305" s="37" t="s">
        <v>215</v>
      </c>
      <c r="B305" s="38">
        <v>88160.09</v>
      </c>
      <c r="C305" s="82">
        <v>0.34</v>
      </c>
      <c r="D305" s="35"/>
    </row>
    <row r="306" spans="1:4" s="4" customFormat="1" ht="12.75" x14ac:dyDescent="0.2">
      <c r="A306" s="37" t="s">
        <v>216</v>
      </c>
      <c r="B306" s="38">
        <v>74647.09</v>
      </c>
      <c r="C306" s="82">
        <v>0.28000000000000003</v>
      </c>
      <c r="D306" s="35"/>
    </row>
    <row r="307" spans="1:4" s="4" customFormat="1" ht="12.75" x14ac:dyDescent="0.2">
      <c r="A307" s="37" t="s">
        <v>217</v>
      </c>
      <c r="B307" s="38">
        <v>10000</v>
      </c>
      <c r="C307" s="82">
        <v>0.04</v>
      </c>
      <c r="D307" s="35"/>
    </row>
    <row r="308" spans="1:4" s="4" customFormat="1" ht="12.75" x14ac:dyDescent="0.2">
      <c r="A308" s="37" t="s">
        <v>218</v>
      </c>
      <c r="B308" s="38">
        <v>62136</v>
      </c>
      <c r="C308" s="82">
        <v>0.24</v>
      </c>
      <c r="D308" s="35"/>
    </row>
    <row r="309" spans="1:4" s="4" customFormat="1" ht="12.75" x14ac:dyDescent="0.2">
      <c r="A309" s="37" t="s">
        <v>219</v>
      </c>
      <c r="B309" s="38">
        <v>126508.94</v>
      </c>
      <c r="C309" s="82">
        <v>0.48</v>
      </c>
      <c r="D309" s="35"/>
    </row>
    <row r="310" spans="1:4" s="4" customFormat="1" ht="12.75" x14ac:dyDescent="0.2">
      <c r="A310" s="37" t="s">
        <v>220</v>
      </c>
      <c r="B310" s="38">
        <v>952591.8</v>
      </c>
      <c r="C310" s="82">
        <v>3.62</v>
      </c>
      <c r="D310" s="35"/>
    </row>
    <row r="311" spans="1:4" s="4" customFormat="1" ht="12.75" x14ac:dyDescent="0.2">
      <c r="A311" s="37" t="s">
        <v>221</v>
      </c>
      <c r="B311" s="38">
        <v>6304.6</v>
      </c>
      <c r="C311" s="82">
        <v>0.02</v>
      </c>
      <c r="D311" s="35"/>
    </row>
    <row r="312" spans="1:4" s="4" customFormat="1" ht="12.75" x14ac:dyDescent="0.2">
      <c r="A312" s="37" t="s">
        <v>222</v>
      </c>
      <c r="B312" s="38">
        <v>45502.45</v>
      </c>
      <c r="C312" s="82">
        <v>0.17</v>
      </c>
      <c r="D312" s="35"/>
    </row>
    <row r="313" spans="1:4" s="4" customFormat="1" ht="12.75" x14ac:dyDescent="0.2">
      <c r="A313" s="37" t="s">
        <v>223</v>
      </c>
      <c r="B313" s="38">
        <v>66840.570000000007</v>
      </c>
      <c r="C313" s="82">
        <v>0.25</v>
      </c>
      <c r="D313" s="35"/>
    </row>
    <row r="314" spans="1:4" s="4" customFormat="1" ht="12.75" x14ac:dyDescent="0.2">
      <c r="A314" s="37" t="s">
        <v>224</v>
      </c>
      <c r="B314" s="38">
        <v>480997.91</v>
      </c>
      <c r="C314" s="82">
        <v>1.83</v>
      </c>
      <c r="D314" s="35"/>
    </row>
    <row r="315" spans="1:4" s="4" customFormat="1" ht="12.75" x14ac:dyDescent="0.2">
      <c r="A315" s="37" t="s">
        <v>225</v>
      </c>
      <c r="B315" s="38">
        <v>6554</v>
      </c>
      <c r="C315" s="82">
        <v>0.02</v>
      </c>
      <c r="D315" s="35"/>
    </row>
    <row r="316" spans="1:4" s="4" customFormat="1" ht="12.75" x14ac:dyDescent="0.2">
      <c r="A316" s="37" t="s">
        <v>226</v>
      </c>
      <c r="B316" s="38">
        <v>15200</v>
      </c>
      <c r="C316" s="82">
        <v>0.06</v>
      </c>
      <c r="D316" s="35"/>
    </row>
    <row r="317" spans="1:4" s="4" customFormat="1" ht="12.75" x14ac:dyDescent="0.2">
      <c r="A317" s="37" t="s">
        <v>227</v>
      </c>
      <c r="B317" s="38">
        <v>107982.5</v>
      </c>
      <c r="C317" s="82">
        <v>0.41</v>
      </c>
      <c r="D317" s="35"/>
    </row>
    <row r="318" spans="1:4" s="4" customFormat="1" ht="12.75" x14ac:dyDescent="0.2">
      <c r="A318" s="37" t="s">
        <v>228</v>
      </c>
      <c r="B318" s="38">
        <v>6048.6</v>
      </c>
      <c r="C318" s="82">
        <v>0.02</v>
      </c>
      <c r="D318" s="35"/>
    </row>
    <row r="319" spans="1:4" s="4" customFormat="1" ht="12.75" x14ac:dyDescent="0.2">
      <c r="A319" s="37" t="s">
        <v>229</v>
      </c>
      <c r="B319" s="38">
        <v>483363.84000000003</v>
      </c>
      <c r="C319" s="82">
        <v>1.84</v>
      </c>
      <c r="D319" s="35"/>
    </row>
    <row r="320" spans="1:4" s="4" customFormat="1" ht="12.75" x14ac:dyDescent="0.2">
      <c r="A320" s="37" t="s">
        <v>230</v>
      </c>
      <c r="B320" s="38">
        <v>12120</v>
      </c>
      <c r="C320" s="82">
        <v>0.05</v>
      </c>
      <c r="D320" s="35"/>
    </row>
    <row r="321" spans="1:4" s="4" customFormat="1" ht="12.75" x14ac:dyDescent="0.2">
      <c r="A321" s="37" t="s">
        <v>231</v>
      </c>
      <c r="B321" s="38">
        <v>76843.289999999994</v>
      </c>
      <c r="C321" s="82">
        <v>0.28999999999999998</v>
      </c>
      <c r="D321" s="35"/>
    </row>
    <row r="322" spans="1:4" s="4" customFormat="1" ht="12.75" x14ac:dyDescent="0.2">
      <c r="A322" s="37" t="s">
        <v>232</v>
      </c>
      <c r="B322" s="38">
        <v>60557.04</v>
      </c>
      <c r="C322" s="82">
        <v>0.23</v>
      </c>
      <c r="D322" s="35"/>
    </row>
    <row r="323" spans="1:4" s="4" customFormat="1" ht="12.75" x14ac:dyDescent="0.2">
      <c r="A323" s="37" t="s">
        <v>233</v>
      </c>
      <c r="B323" s="38">
        <v>3153</v>
      </c>
      <c r="C323" s="82">
        <v>0.01</v>
      </c>
      <c r="D323" s="35"/>
    </row>
    <row r="324" spans="1:4" s="4" customFormat="1" ht="12.75" x14ac:dyDescent="0.2">
      <c r="A324" s="37" t="s">
        <v>234</v>
      </c>
      <c r="B324" s="38">
        <v>9284</v>
      </c>
      <c r="C324" s="82">
        <v>0.04</v>
      </c>
      <c r="D324" s="35"/>
    </row>
    <row r="325" spans="1:4" s="4" customFormat="1" ht="12.75" x14ac:dyDescent="0.2">
      <c r="A325" s="37" t="s">
        <v>235</v>
      </c>
      <c r="B325" s="38">
        <v>56661.79</v>
      </c>
      <c r="C325" s="82">
        <v>0.22</v>
      </c>
      <c r="D325" s="35"/>
    </row>
    <row r="326" spans="1:4" s="4" customFormat="1" ht="12.75" x14ac:dyDescent="0.2">
      <c r="A326" s="37" t="s">
        <v>236</v>
      </c>
      <c r="B326" s="38">
        <v>224094.46</v>
      </c>
      <c r="C326" s="82">
        <v>0.85</v>
      </c>
      <c r="D326" s="35"/>
    </row>
    <row r="327" spans="1:4" s="4" customFormat="1" ht="12.75" x14ac:dyDescent="0.2">
      <c r="A327" s="37" t="s">
        <v>237</v>
      </c>
      <c r="B327" s="38">
        <v>2851.5</v>
      </c>
      <c r="C327" s="101">
        <v>0.01</v>
      </c>
      <c r="D327" s="35"/>
    </row>
    <row r="328" spans="1:4" s="4" customFormat="1" ht="12.75" x14ac:dyDescent="0.2">
      <c r="A328" s="37" t="s">
        <v>238</v>
      </c>
      <c r="B328" s="38">
        <v>294448.67</v>
      </c>
      <c r="C328" s="101">
        <v>1.1200000000000001</v>
      </c>
      <c r="D328" s="35"/>
    </row>
    <row r="329" spans="1:4" s="4" customFormat="1" ht="12.75" x14ac:dyDescent="0.2">
      <c r="A329" s="37" t="s">
        <v>239</v>
      </c>
      <c r="B329" s="38">
        <v>24800</v>
      </c>
      <c r="C329" s="101">
        <v>0.09</v>
      </c>
      <c r="D329" s="35"/>
    </row>
    <row r="330" spans="1:4" s="4" customFormat="1" ht="12.75" x14ac:dyDescent="0.2">
      <c r="A330" s="37" t="s">
        <v>240</v>
      </c>
      <c r="B330" s="38">
        <v>30768.400000000001</v>
      </c>
      <c r="C330" s="101">
        <v>0.12</v>
      </c>
      <c r="D330" s="35"/>
    </row>
    <row r="331" spans="1:4" s="4" customFormat="1" ht="12.75" x14ac:dyDescent="0.2">
      <c r="A331" s="37" t="s">
        <v>241</v>
      </c>
      <c r="B331" s="38">
        <v>117338.72</v>
      </c>
      <c r="C331" s="101">
        <v>0.45</v>
      </c>
      <c r="D331" s="35"/>
    </row>
    <row r="332" spans="1:4" s="4" customFormat="1" ht="12.75" x14ac:dyDescent="0.2">
      <c r="A332" s="37" t="s">
        <v>242</v>
      </c>
      <c r="B332" s="38">
        <v>89888.63</v>
      </c>
      <c r="C332" s="101">
        <v>0.34</v>
      </c>
      <c r="D332" s="35"/>
    </row>
    <row r="333" spans="1:4" s="4" customFormat="1" ht="12.75" x14ac:dyDescent="0.2">
      <c r="A333" s="37" t="s">
        <v>243</v>
      </c>
      <c r="B333" s="38">
        <v>335655.29</v>
      </c>
      <c r="C333" s="101">
        <v>1.28</v>
      </c>
      <c r="D333" s="35"/>
    </row>
    <row r="334" spans="1:4" s="4" customFormat="1" ht="12.75" x14ac:dyDescent="0.2">
      <c r="A334" s="37" t="s">
        <v>244</v>
      </c>
      <c r="B334" s="38">
        <v>198331</v>
      </c>
      <c r="C334" s="101">
        <v>0.75</v>
      </c>
      <c r="D334" s="35"/>
    </row>
    <row r="335" spans="1:4" s="4" customFormat="1" ht="12.75" x14ac:dyDescent="0.2">
      <c r="A335" s="37" t="s">
        <v>245</v>
      </c>
      <c r="B335" s="38">
        <v>208743.79</v>
      </c>
      <c r="C335" s="101">
        <v>0.79</v>
      </c>
      <c r="D335" s="35"/>
    </row>
    <row r="336" spans="1:4" s="4" customFormat="1" ht="12.75" x14ac:dyDescent="0.2">
      <c r="A336" s="37" t="s">
        <v>246</v>
      </c>
      <c r="B336" s="38">
        <v>38551.17</v>
      </c>
      <c r="C336" s="101">
        <v>0.15</v>
      </c>
      <c r="D336" s="35"/>
    </row>
    <row r="337" spans="1:6" s="4" customFormat="1" ht="12.75" x14ac:dyDescent="0.2">
      <c r="A337" s="37"/>
      <c r="B337" s="38"/>
      <c r="C337" s="101"/>
      <c r="D337" s="35"/>
    </row>
    <row r="338" spans="1:6" s="4" customFormat="1" ht="12.75" x14ac:dyDescent="0.2">
      <c r="A338" s="55"/>
      <c r="B338" s="56">
        <f>B252</f>
        <v>26317707.699999999</v>
      </c>
      <c r="C338" s="57">
        <v>100</v>
      </c>
      <c r="D338" s="57">
        <v>0</v>
      </c>
    </row>
    <row r="339" spans="1:6" s="4" customFormat="1" ht="12.75" x14ac:dyDescent="0.2">
      <c r="B339" s="51"/>
    </row>
    <row r="340" spans="1:6" s="4" customFormat="1" ht="12.75" x14ac:dyDescent="0.2">
      <c r="A340" s="19" t="s">
        <v>247</v>
      </c>
      <c r="B340" s="51"/>
    </row>
    <row r="341" spans="1:6" s="4" customFormat="1" ht="12.75" x14ac:dyDescent="0.2">
      <c r="B341" s="51"/>
    </row>
    <row r="342" spans="1:6" s="4" customFormat="1" ht="28.5" customHeight="1" x14ac:dyDescent="0.2">
      <c r="A342" s="72" t="s">
        <v>248</v>
      </c>
      <c r="B342" s="73" t="s">
        <v>54</v>
      </c>
      <c r="C342" s="93" t="s">
        <v>55</v>
      </c>
      <c r="D342" s="93" t="s">
        <v>249</v>
      </c>
      <c r="E342" s="102" t="s">
        <v>9</v>
      </c>
      <c r="F342" s="103" t="s">
        <v>114</v>
      </c>
    </row>
    <row r="343" spans="1:6" s="4" customFormat="1" ht="12.75" x14ac:dyDescent="0.2">
      <c r="A343" s="29" t="s">
        <v>250</v>
      </c>
      <c r="B343" s="104">
        <f>SUM(B344:B345)</f>
        <v>-84608518.719999999</v>
      </c>
      <c r="C343" s="31">
        <f>C344</f>
        <v>-83031304.049999997</v>
      </c>
      <c r="D343" s="69">
        <f>D344</f>
        <v>1577214.67</v>
      </c>
      <c r="E343" s="61">
        <v>0</v>
      </c>
      <c r="F343" s="105">
        <v>0</v>
      </c>
    </row>
    <row r="344" spans="1:6" s="4" customFormat="1" ht="12.75" x14ac:dyDescent="0.2">
      <c r="A344" s="37" t="s">
        <v>251</v>
      </c>
      <c r="B344" s="53">
        <v>-84608518.719999999</v>
      </c>
      <c r="C344" s="38">
        <v>-83031304.049999997</v>
      </c>
      <c r="D344" s="53">
        <v>1577214.67</v>
      </c>
      <c r="E344" s="35"/>
      <c r="F344" s="70"/>
    </row>
    <row r="345" spans="1:6" s="4" customFormat="1" ht="12.75" x14ac:dyDescent="0.2">
      <c r="A345" s="54"/>
      <c r="B345" s="106"/>
      <c r="C345" s="43"/>
      <c r="D345" s="107"/>
      <c r="E345" s="35"/>
      <c r="F345" s="70"/>
    </row>
    <row r="346" spans="1:6" s="4" customFormat="1" ht="12.75" x14ac:dyDescent="0.2">
      <c r="A346" s="55"/>
      <c r="B346" s="56">
        <f>SUM(B343)</f>
        <v>-84608518.719999999</v>
      </c>
      <c r="C346" s="57">
        <f>C343</f>
        <v>-83031304.049999997</v>
      </c>
      <c r="D346" s="57">
        <f>D343</f>
        <v>1577214.67</v>
      </c>
      <c r="E346" s="57"/>
      <c r="F346" s="108"/>
    </row>
    <row r="347" spans="1:6" s="4" customFormat="1" ht="12.75" x14ac:dyDescent="0.2">
      <c r="B347" s="51"/>
    </row>
    <row r="348" spans="1:6" s="4" customFormat="1" ht="12.75" x14ac:dyDescent="0.2">
      <c r="B348" s="51"/>
    </row>
    <row r="349" spans="1:6" s="4" customFormat="1" ht="27" customHeight="1" x14ac:dyDescent="0.2">
      <c r="A349" s="96" t="s">
        <v>252</v>
      </c>
      <c r="B349" s="97" t="s">
        <v>54</v>
      </c>
      <c r="C349" s="28" t="s">
        <v>55</v>
      </c>
      <c r="D349" s="28" t="s">
        <v>249</v>
      </c>
      <c r="E349" s="109" t="s">
        <v>114</v>
      </c>
    </row>
    <row r="350" spans="1:6" s="4" customFormat="1" ht="12.75" x14ac:dyDescent="0.2">
      <c r="A350" s="110" t="s">
        <v>253</v>
      </c>
      <c r="B350" s="68">
        <f>SUM(B351:B352)</f>
        <v>-10225299.130000001</v>
      </c>
      <c r="C350" s="69">
        <f>C351+C352+C353</f>
        <v>-12971992.720000001</v>
      </c>
      <c r="D350" s="69">
        <f>D351+D352+D353</f>
        <v>-2746693.5900000008</v>
      </c>
      <c r="E350" s="61"/>
    </row>
    <row r="351" spans="1:6" s="4" customFormat="1" ht="12.75" x14ac:dyDescent="0.2">
      <c r="A351" s="111" t="s">
        <v>254</v>
      </c>
      <c r="B351" s="38">
        <v>-10225299.130000001</v>
      </c>
      <c r="C351" s="112">
        <v>-4348269.08</v>
      </c>
      <c r="D351" s="53">
        <v>5877030.0499999998</v>
      </c>
      <c r="E351" s="35"/>
    </row>
    <row r="352" spans="1:6" s="4" customFormat="1" ht="12.75" x14ac:dyDescent="0.2">
      <c r="A352" s="111" t="s">
        <v>255</v>
      </c>
      <c r="B352" s="37"/>
      <c r="C352" s="112">
        <v>-8604223.6400000006</v>
      </c>
      <c r="D352" s="53">
        <v>-8604223.6400000006</v>
      </c>
      <c r="E352" s="35"/>
    </row>
    <row r="353" spans="1:5" s="4" customFormat="1" ht="12.75" x14ac:dyDescent="0.2">
      <c r="A353" s="111" t="s">
        <v>256</v>
      </c>
      <c r="B353" s="34"/>
      <c r="C353" s="38">
        <v>-19500</v>
      </c>
      <c r="D353" s="53">
        <v>-19500</v>
      </c>
      <c r="E353" s="35"/>
    </row>
    <row r="354" spans="1:5" s="4" customFormat="1" ht="12.75" x14ac:dyDescent="0.2">
      <c r="A354" s="113"/>
      <c r="B354" s="41"/>
      <c r="C354" s="114"/>
      <c r="D354" s="43"/>
      <c r="E354" s="35"/>
    </row>
    <row r="355" spans="1:5" s="4" customFormat="1" ht="12.75" x14ac:dyDescent="0.2">
      <c r="A355" s="55"/>
      <c r="B355" s="115">
        <f>SUM(B350)</f>
        <v>-10225299.130000001</v>
      </c>
      <c r="C355" s="58">
        <f>C350</f>
        <v>-12971992.720000001</v>
      </c>
      <c r="D355" s="58">
        <f>D350</f>
        <v>-2746693.5900000008</v>
      </c>
      <c r="E355" s="57"/>
    </row>
    <row r="356" spans="1:5" s="4" customFormat="1" ht="12.75" x14ac:dyDescent="0.2">
      <c r="B356" s="51"/>
    </row>
    <row r="357" spans="1:5" s="4" customFormat="1" ht="12.75" x14ac:dyDescent="0.2">
      <c r="A357" s="19" t="s">
        <v>257</v>
      </c>
      <c r="B357" s="51"/>
    </row>
    <row r="358" spans="1:5" s="4" customFormat="1" ht="12.75" x14ac:dyDescent="0.2">
      <c r="B358" s="51"/>
    </row>
    <row r="359" spans="1:5" s="4" customFormat="1" ht="30.75" customHeight="1" x14ac:dyDescent="0.2">
      <c r="A359" s="96" t="s">
        <v>258</v>
      </c>
      <c r="B359" s="97" t="s">
        <v>54</v>
      </c>
      <c r="C359" s="28" t="s">
        <v>55</v>
      </c>
      <c r="D359" s="28" t="s">
        <v>56</v>
      </c>
    </row>
    <row r="360" spans="1:5" s="4" customFormat="1" ht="12.75" x14ac:dyDescent="0.2">
      <c r="A360" s="29" t="s">
        <v>259</v>
      </c>
      <c r="B360" s="68">
        <f>SUM(B361)</f>
        <v>15850</v>
      </c>
      <c r="C360" s="116">
        <f>C361</f>
        <v>18935.66</v>
      </c>
      <c r="D360" s="31">
        <f>D361</f>
        <v>3085.66</v>
      </c>
    </row>
    <row r="361" spans="1:5" s="4" customFormat="1" ht="12.75" x14ac:dyDescent="0.2">
      <c r="A361" s="37" t="s">
        <v>260</v>
      </c>
      <c r="B361" s="38">
        <v>15850</v>
      </c>
      <c r="C361" s="53">
        <v>18935.66</v>
      </c>
      <c r="D361" s="38">
        <v>3085.66</v>
      </c>
    </row>
    <row r="362" spans="1:5" s="4" customFormat="1" ht="12.75" x14ac:dyDescent="0.2">
      <c r="A362" s="37"/>
      <c r="B362" s="38"/>
      <c r="C362" s="49"/>
      <c r="D362" s="35"/>
    </row>
    <row r="363" spans="1:5" s="32" customFormat="1" ht="12.75" x14ac:dyDescent="0.2">
      <c r="A363" s="98" t="s">
        <v>261</v>
      </c>
      <c r="B363" s="36">
        <f>SUM(B364:B383)</f>
        <v>23608352.650000006</v>
      </c>
      <c r="C363" s="117">
        <f>SUM(C364:C383)</f>
        <v>-10116320.289999999</v>
      </c>
      <c r="D363" s="36">
        <f>SUM(D364:D383)</f>
        <v>-33724672.940000013</v>
      </c>
    </row>
    <row r="364" spans="1:5" s="4" customFormat="1" ht="12.75" x14ac:dyDescent="0.2">
      <c r="A364" s="37" t="s">
        <v>262</v>
      </c>
      <c r="B364" s="38">
        <v>848169.11</v>
      </c>
      <c r="C364" s="53">
        <v>-4073223.16</v>
      </c>
      <c r="D364" s="38">
        <v>-4921392.2699999996</v>
      </c>
    </row>
    <row r="365" spans="1:5" s="4" customFormat="1" ht="12.75" x14ac:dyDescent="0.2">
      <c r="A365" s="37" t="s">
        <v>263</v>
      </c>
      <c r="B365" s="38">
        <v>7816774.3700000001</v>
      </c>
      <c r="C365" s="53">
        <v>-4056739.31</v>
      </c>
      <c r="D365" s="38">
        <v>-11873513.68</v>
      </c>
    </row>
    <row r="366" spans="1:5" s="4" customFormat="1" ht="12.75" x14ac:dyDescent="0.2">
      <c r="A366" s="37" t="s">
        <v>264</v>
      </c>
      <c r="B366" s="38">
        <v>6119729.4000000004</v>
      </c>
      <c r="C366" s="53">
        <v>285605.21000000002</v>
      </c>
      <c r="D366" s="38">
        <v>-5834124.1900000004</v>
      </c>
    </row>
    <row r="367" spans="1:5" s="4" customFormat="1" ht="12.75" x14ac:dyDescent="0.2">
      <c r="A367" s="37" t="s">
        <v>265</v>
      </c>
      <c r="B367" s="38">
        <v>4850.55</v>
      </c>
      <c r="C367" s="53">
        <v>10005.709999999999</v>
      </c>
      <c r="D367" s="38">
        <v>5155.16</v>
      </c>
    </row>
    <row r="368" spans="1:5" s="4" customFormat="1" ht="12.75" x14ac:dyDescent="0.2">
      <c r="A368" s="37" t="s">
        <v>266</v>
      </c>
      <c r="B368" s="38">
        <v>162681</v>
      </c>
      <c r="C368" s="53">
        <v>387799.59</v>
      </c>
      <c r="D368" s="38">
        <v>225118.59</v>
      </c>
    </row>
    <row r="369" spans="1:4" s="4" customFormat="1" ht="12.75" x14ac:dyDescent="0.2">
      <c r="A369" s="37" t="s">
        <v>267</v>
      </c>
      <c r="B369" s="38">
        <v>6037106.4100000001</v>
      </c>
      <c r="C369" s="53">
        <v>24055.05</v>
      </c>
      <c r="D369" s="38">
        <v>-6013051.3600000003</v>
      </c>
    </row>
    <row r="370" spans="1:4" s="4" customFormat="1" ht="12.75" x14ac:dyDescent="0.2">
      <c r="A370" s="37" t="s">
        <v>268</v>
      </c>
      <c r="B370" s="38">
        <v>34148.230000000003</v>
      </c>
      <c r="C370" s="53">
        <v>386025.3</v>
      </c>
      <c r="D370" s="38">
        <v>351877.07</v>
      </c>
    </row>
    <row r="371" spans="1:4" s="4" customFormat="1" ht="12.75" x14ac:dyDescent="0.2">
      <c r="A371" s="37" t="s">
        <v>269</v>
      </c>
      <c r="B371" s="38">
        <v>271537.26</v>
      </c>
      <c r="C371" s="53">
        <v>-145111.34</v>
      </c>
      <c r="D371" s="38">
        <v>-416648.6</v>
      </c>
    </row>
    <row r="372" spans="1:4" s="4" customFormat="1" ht="12.75" x14ac:dyDescent="0.2">
      <c r="A372" s="37" t="s">
        <v>270</v>
      </c>
      <c r="B372" s="38">
        <v>2263561.2999999998</v>
      </c>
      <c r="C372" s="53">
        <v>-532242.18999999994</v>
      </c>
      <c r="D372" s="38">
        <v>-2795803.49</v>
      </c>
    </row>
    <row r="373" spans="1:4" s="4" customFormat="1" ht="12.75" x14ac:dyDescent="0.2">
      <c r="A373" s="37" t="s">
        <v>271</v>
      </c>
      <c r="B373" s="37"/>
      <c r="C373" s="82">
        <v>-290</v>
      </c>
      <c r="D373" s="37">
        <v>-290</v>
      </c>
    </row>
    <row r="374" spans="1:4" s="4" customFormat="1" ht="12.75" x14ac:dyDescent="0.2">
      <c r="A374" s="37" t="s">
        <v>272</v>
      </c>
      <c r="B374" s="37">
        <v>-580</v>
      </c>
      <c r="C374" s="53">
        <v>-1155</v>
      </c>
      <c r="D374" s="37">
        <v>-575</v>
      </c>
    </row>
    <row r="375" spans="1:4" s="4" customFormat="1" ht="12.75" x14ac:dyDescent="0.2">
      <c r="A375" s="37" t="s">
        <v>273</v>
      </c>
      <c r="B375" s="37">
        <v>-580</v>
      </c>
      <c r="C375" s="53">
        <v>-2340239</v>
      </c>
      <c r="D375" s="38">
        <v>-2339659</v>
      </c>
    </row>
    <row r="376" spans="1:4" s="4" customFormat="1" ht="12.75" x14ac:dyDescent="0.2">
      <c r="A376" s="37" t="s">
        <v>274</v>
      </c>
      <c r="B376" s="38">
        <v>50955.02</v>
      </c>
      <c r="C376" s="53">
        <v>-90838.75</v>
      </c>
      <c r="D376" s="38">
        <v>-141793.76999999999</v>
      </c>
    </row>
    <row r="377" spans="1:4" s="4" customFormat="1" ht="12.75" x14ac:dyDescent="0.2">
      <c r="A377" s="37" t="s">
        <v>275</v>
      </c>
      <c r="B377" s="37"/>
      <c r="C377" s="53">
        <v>-5917.28</v>
      </c>
      <c r="D377" s="38">
        <v>-5917.28</v>
      </c>
    </row>
    <row r="378" spans="1:4" s="4" customFormat="1" ht="12.75" x14ac:dyDescent="0.2">
      <c r="A378" s="37" t="s">
        <v>276</v>
      </c>
      <c r="B378" s="37"/>
      <c r="C378" s="53">
        <v>17453.080000000002</v>
      </c>
      <c r="D378" s="38">
        <v>17453.080000000002</v>
      </c>
    </row>
    <row r="379" spans="1:4" s="4" customFormat="1" ht="12.75" x14ac:dyDescent="0.2">
      <c r="A379" s="37" t="s">
        <v>277</v>
      </c>
      <c r="B379" s="37"/>
      <c r="C379" s="53">
        <v>6172</v>
      </c>
      <c r="D379" s="38">
        <v>6172</v>
      </c>
    </row>
    <row r="380" spans="1:4" s="4" customFormat="1" ht="12.75" x14ac:dyDescent="0.2">
      <c r="A380" s="37" t="s">
        <v>278</v>
      </c>
      <c r="B380" s="37"/>
      <c r="C380" s="53">
        <v>1160.4000000000001</v>
      </c>
      <c r="D380" s="38">
        <v>1160.4000000000001</v>
      </c>
    </row>
    <row r="381" spans="1:4" s="4" customFormat="1" ht="12.75" x14ac:dyDescent="0.2">
      <c r="A381" s="37" t="s">
        <v>279</v>
      </c>
      <c r="B381" s="37"/>
      <c r="C381" s="53">
        <v>1160.4000000000001</v>
      </c>
      <c r="D381" s="38">
        <v>1160.4000000000001</v>
      </c>
    </row>
    <row r="382" spans="1:4" s="4" customFormat="1" ht="12.75" x14ac:dyDescent="0.2">
      <c r="A382" s="37" t="s">
        <v>280</v>
      </c>
      <c r="B382" s="37"/>
      <c r="C382" s="53">
        <v>10000</v>
      </c>
      <c r="D382" s="38">
        <v>10000</v>
      </c>
    </row>
    <row r="383" spans="1:4" s="4" customFormat="1" ht="12.75" x14ac:dyDescent="0.2">
      <c r="A383" s="37" t="s">
        <v>281</v>
      </c>
      <c r="B383" s="37"/>
      <c r="C383" s="53">
        <v>-1</v>
      </c>
      <c r="D383" s="38">
        <v>-1</v>
      </c>
    </row>
    <row r="384" spans="1:4" s="4" customFormat="1" ht="12.75" x14ac:dyDescent="0.2">
      <c r="A384" s="55"/>
      <c r="B384" s="56">
        <f>SUM(B360+B363)</f>
        <v>23624202.650000006</v>
      </c>
      <c r="C384" s="58">
        <f>C360+C363</f>
        <v>-10097384.629999999</v>
      </c>
      <c r="D384" s="58">
        <f>D360+D363</f>
        <v>-33721587.280000016</v>
      </c>
    </row>
    <row r="385" spans="1:6" s="4" customFormat="1" ht="12.75" x14ac:dyDescent="0.2">
      <c r="B385" s="51"/>
    </row>
    <row r="386" spans="1:6" s="4" customFormat="1" ht="24" customHeight="1" x14ac:dyDescent="0.2">
      <c r="A386" s="96" t="s">
        <v>282</v>
      </c>
      <c r="B386" s="97" t="s">
        <v>56</v>
      </c>
      <c r="C386" s="28" t="s">
        <v>283</v>
      </c>
      <c r="D386" s="15"/>
    </row>
    <row r="387" spans="1:6" s="4" customFormat="1" ht="12.75" x14ac:dyDescent="0.2">
      <c r="A387" s="29" t="s">
        <v>284</v>
      </c>
      <c r="B387" s="118"/>
      <c r="C387" s="61"/>
      <c r="D387" s="49"/>
    </row>
    <row r="388" spans="1:6" s="4" customFormat="1" ht="12.75" x14ac:dyDescent="0.2">
      <c r="A388" s="33"/>
      <c r="B388" s="34"/>
      <c r="C388" s="70"/>
      <c r="D388" s="49"/>
    </row>
    <row r="389" spans="1:6" s="4" customFormat="1" ht="12.75" x14ac:dyDescent="0.2">
      <c r="A389" s="33" t="s">
        <v>58</v>
      </c>
      <c r="B389" s="34"/>
      <c r="C389" s="70"/>
      <c r="D389" s="49"/>
    </row>
    <row r="390" spans="1:6" s="4" customFormat="1" ht="12.75" x14ac:dyDescent="0.2">
      <c r="A390" s="119" t="s">
        <v>285</v>
      </c>
      <c r="B390" s="120"/>
      <c r="C390" s="70"/>
      <c r="D390" s="49"/>
    </row>
    <row r="391" spans="1:6" s="32" customFormat="1" ht="12.75" x14ac:dyDescent="0.2">
      <c r="A391" s="33" t="s">
        <v>60</v>
      </c>
      <c r="B391" s="121"/>
      <c r="C391" s="122"/>
      <c r="D391" s="123" t="s">
        <v>286</v>
      </c>
    </row>
    <row r="392" spans="1:6" s="4" customFormat="1" ht="25.5" x14ac:dyDescent="0.2">
      <c r="A392" s="119" t="s">
        <v>287</v>
      </c>
      <c r="B392" s="120">
        <v>632714.34</v>
      </c>
      <c r="C392" s="70"/>
      <c r="D392" s="49"/>
    </row>
    <row r="393" spans="1:6" s="4" customFormat="1" ht="25.5" x14ac:dyDescent="0.2">
      <c r="A393" s="119" t="s">
        <v>288</v>
      </c>
      <c r="B393" s="120">
        <v>153772</v>
      </c>
      <c r="C393" s="70"/>
      <c r="D393" s="49"/>
    </row>
    <row r="394" spans="1:6" s="4" customFormat="1" ht="25.5" x14ac:dyDescent="0.2">
      <c r="A394" s="119" t="s">
        <v>289</v>
      </c>
      <c r="B394" s="120">
        <v>22800</v>
      </c>
      <c r="C394" s="70"/>
      <c r="D394" s="49"/>
    </row>
    <row r="395" spans="1:6" s="4" customFormat="1" ht="12.75" x14ac:dyDescent="0.2">
      <c r="A395" s="119" t="s">
        <v>290</v>
      </c>
      <c r="B395" s="120">
        <v>779121.24</v>
      </c>
      <c r="C395" s="70"/>
      <c r="D395" s="49"/>
    </row>
    <row r="396" spans="1:6" s="4" customFormat="1" ht="25.5" x14ac:dyDescent="0.2">
      <c r="A396" s="119" t="s">
        <v>291</v>
      </c>
      <c r="B396" s="119">
        <v>56621.38</v>
      </c>
      <c r="C396" s="70"/>
      <c r="D396" s="49"/>
    </row>
    <row r="397" spans="1:6" s="4" customFormat="1" ht="12.75" x14ac:dyDescent="0.2">
      <c r="A397" s="33"/>
      <c r="B397" s="34"/>
      <c r="C397" s="70"/>
      <c r="D397" s="49"/>
    </row>
    <row r="398" spans="1:6" s="4" customFormat="1" ht="12.75" x14ac:dyDescent="0.2">
      <c r="A398" s="33" t="s">
        <v>292</v>
      </c>
      <c r="B398" s="34"/>
      <c r="C398" s="70"/>
      <c r="D398" s="49"/>
      <c r="E398" s="15"/>
      <c r="F398" s="15"/>
    </row>
    <row r="399" spans="1:6" s="4" customFormat="1" ht="12.75" x14ac:dyDescent="0.2">
      <c r="A399" s="55"/>
      <c r="B399" s="59">
        <f>SUM(B392:B397)</f>
        <v>1645028.96</v>
      </c>
      <c r="C399" s="57"/>
      <c r="D399" s="49"/>
      <c r="E399" s="15"/>
      <c r="F399" s="15"/>
    </row>
    <row r="400" spans="1:6" s="4" customFormat="1" ht="12.75" x14ac:dyDescent="0.2">
      <c r="B400" s="51"/>
      <c r="D400" s="15"/>
      <c r="E400" s="15"/>
      <c r="F400" s="15"/>
    </row>
    <row r="401" spans="1:7" s="4" customFormat="1" ht="12.75" x14ac:dyDescent="0.2">
      <c r="B401" s="51"/>
      <c r="E401" s="15"/>
      <c r="F401" s="15"/>
    </row>
    <row r="402" spans="1:7" s="4" customFormat="1" ht="12.75" x14ac:dyDescent="0.2">
      <c r="B402" s="51"/>
      <c r="E402" s="15"/>
      <c r="F402" s="15"/>
    </row>
    <row r="403" spans="1:7" s="4" customFormat="1" ht="12.75" x14ac:dyDescent="0.2">
      <c r="B403" s="51"/>
      <c r="E403" s="15"/>
      <c r="F403" s="15"/>
    </row>
    <row r="404" spans="1:7" s="4" customFormat="1" ht="12.75" x14ac:dyDescent="0.2">
      <c r="A404" s="19" t="s">
        <v>293</v>
      </c>
      <c r="B404" s="51"/>
      <c r="E404" s="15"/>
      <c r="F404" s="15"/>
    </row>
    <row r="405" spans="1:7" s="4" customFormat="1" ht="12" customHeight="1" x14ac:dyDescent="0.2">
      <c r="A405" s="19" t="s">
        <v>294</v>
      </c>
      <c r="B405" s="51"/>
      <c r="E405" s="15"/>
      <c r="F405" s="15"/>
    </row>
    <row r="406" spans="1:7" s="4" customFormat="1" ht="12.75" x14ac:dyDescent="0.2">
      <c r="A406" s="124"/>
      <c r="B406" s="124"/>
      <c r="C406" s="124"/>
      <c r="D406" s="124"/>
      <c r="E406" s="15"/>
      <c r="F406" s="15"/>
    </row>
    <row r="407" spans="1:7" s="4" customFormat="1" ht="12.75" x14ac:dyDescent="0.2">
      <c r="A407" s="82"/>
      <c r="B407" s="6"/>
      <c r="C407" s="82"/>
      <c r="D407" s="82"/>
      <c r="E407" s="15"/>
      <c r="F407" s="15"/>
    </row>
    <row r="408" spans="1:7" s="4" customFormat="1" ht="12.75" x14ac:dyDescent="0.2">
      <c r="A408" s="125" t="s">
        <v>295</v>
      </c>
      <c r="B408" s="126"/>
      <c r="C408" s="126"/>
      <c r="D408" s="127"/>
      <c r="E408" s="15"/>
      <c r="F408" s="15"/>
    </row>
    <row r="409" spans="1:7" s="4" customFormat="1" ht="12.75" x14ac:dyDescent="0.2">
      <c r="A409" s="128" t="s">
        <v>296</v>
      </c>
      <c r="B409" s="129"/>
      <c r="C409" s="129"/>
      <c r="D409" s="130"/>
      <c r="E409" s="15"/>
      <c r="F409" s="15"/>
    </row>
    <row r="410" spans="1:7" s="4" customFormat="1" ht="12.75" x14ac:dyDescent="0.2">
      <c r="A410" s="131" t="s">
        <v>297</v>
      </c>
      <c r="B410" s="132"/>
      <c r="C410" s="132"/>
      <c r="D410" s="133"/>
      <c r="E410" s="15"/>
      <c r="F410" s="15"/>
      <c r="G410" s="134"/>
    </row>
    <row r="411" spans="1:7" s="4" customFormat="1" ht="12.75" x14ac:dyDescent="0.2">
      <c r="A411" s="135" t="s">
        <v>298</v>
      </c>
      <c r="B411" s="136"/>
      <c r="C411" s="15"/>
      <c r="D411" s="137">
        <v>-30665976.780000001</v>
      </c>
      <c r="E411" s="15"/>
      <c r="F411" s="15"/>
    </row>
    <row r="412" spans="1:7" s="4" customFormat="1" ht="12.75" x14ac:dyDescent="0.2">
      <c r="A412" s="138"/>
      <c r="B412" s="139"/>
      <c r="C412" s="15"/>
      <c r="D412" s="15"/>
      <c r="E412" s="15"/>
      <c r="F412" s="15"/>
    </row>
    <row r="413" spans="1:7" s="4" customFormat="1" ht="12.75" x14ac:dyDescent="0.2">
      <c r="A413" s="140" t="s">
        <v>299</v>
      </c>
      <c r="B413" s="140"/>
      <c r="C413" s="141"/>
      <c r="D413" s="142">
        <v>0</v>
      </c>
      <c r="E413" s="15"/>
      <c r="F413" s="15"/>
    </row>
    <row r="414" spans="1:7" s="4" customFormat="1" ht="12.75" x14ac:dyDescent="0.2">
      <c r="A414" s="143" t="s">
        <v>300</v>
      </c>
      <c r="B414" s="143"/>
      <c r="C414" s="142" t="s">
        <v>301</v>
      </c>
      <c r="D414" s="144"/>
      <c r="E414" s="15"/>
      <c r="F414" s="15"/>
    </row>
    <row r="415" spans="1:7" s="4" customFormat="1" ht="12.75" x14ac:dyDescent="0.2">
      <c r="A415" s="143" t="s">
        <v>302</v>
      </c>
      <c r="B415" s="143"/>
      <c r="C415" s="142" t="s">
        <v>301</v>
      </c>
      <c r="D415" s="144"/>
      <c r="E415" s="15"/>
      <c r="F415" s="15"/>
    </row>
    <row r="416" spans="1:7" s="4" customFormat="1" ht="12.75" x14ac:dyDescent="0.2">
      <c r="A416" s="143" t="s">
        <v>303</v>
      </c>
      <c r="B416" s="143"/>
      <c r="C416" s="142" t="s">
        <v>301</v>
      </c>
      <c r="D416" s="144"/>
      <c r="E416" s="15"/>
      <c r="F416" s="15"/>
    </row>
    <row r="417" spans="1:6" s="4" customFormat="1" ht="12.75" x14ac:dyDescent="0.2">
      <c r="A417" s="143" t="s">
        <v>304</v>
      </c>
      <c r="B417" s="143"/>
      <c r="C417" s="142" t="s">
        <v>301</v>
      </c>
      <c r="D417" s="144"/>
      <c r="E417" s="15"/>
      <c r="F417" s="15"/>
    </row>
    <row r="418" spans="1:6" s="4" customFormat="1" ht="12.75" x14ac:dyDescent="0.2">
      <c r="A418" s="145" t="s">
        <v>305</v>
      </c>
      <c r="B418" s="146"/>
      <c r="C418" s="142">
        <v>0</v>
      </c>
      <c r="D418" s="144"/>
      <c r="E418" s="15"/>
      <c r="F418" s="15"/>
    </row>
    <row r="419" spans="1:6" s="4" customFormat="1" ht="12.75" x14ac:dyDescent="0.2">
      <c r="A419" s="139"/>
      <c r="B419" s="139"/>
      <c r="C419" s="15"/>
      <c r="E419" s="15"/>
      <c r="F419" s="15"/>
    </row>
    <row r="420" spans="1:6" s="4" customFormat="1" ht="12.75" x14ac:dyDescent="0.2">
      <c r="A420" s="140" t="s">
        <v>306</v>
      </c>
      <c r="B420" s="140"/>
      <c r="C420" s="141"/>
      <c r="D420" s="142">
        <v>0</v>
      </c>
      <c r="E420" s="15"/>
      <c r="F420" s="15"/>
    </row>
    <row r="421" spans="1:6" s="4" customFormat="1" ht="12.75" x14ac:dyDescent="0.2">
      <c r="A421" s="143" t="s">
        <v>307</v>
      </c>
      <c r="B421" s="143"/>
      <c r="C421" s="142" t="s">
        <v>301</v>
      </c>
      <c r="D421" s="147"/>
      <c r="E421" s="15"/>
      <c r="F421" s="15"/>
    </row>
    <row r="422" spans="1:6" s="4" customFormat="1" ht="12.75" x14ac:dyDescent="0.2">
      <c r="A422" s="143" t="s">
        <v>308</v>
      </c>
      <c r="B422" s="143"/>
      <c r="C422" s="142" t="s">
        <v>301</v>
      </c>
      <c r="D422" s="147"/>
      <c r="E422" s="15"/>
      <c r="F422" s="15"/>
    </row>
    <row r="423" spans="1:6" s="4" customFormat="1" ht="12.75" x14ac:dyDescent="0.2">
      <c r="A423" s="143" t="s">
        <v>309</v>
      </c>
      <c r="B423" s="143"/>
      <c r="C423" s="142" t="s">
        <v>301</v>
      </c>
      <c r="D423" s="147"/>
      <c r="E423" s="15"/>
      <c r="F423" s="15"/>
    </row>
    <row r="424" spans="1:6" s="4" customFormat="1" ht="12.75" x14ac:dyDescent="0.2">
      <c r="A424" s="148" t="s">
        <v>310</v>
      </c>
      <c r="B424" s="148"/>
      <c r="C424" s="142">
        <v>0</v>
      </c>
      <c r="D424" s="149"/>
      <c r="E424" s="15"/>
      <c r="F424" s="15"/>
    </row>
    <row r="425" spans="1:6" s="4" customFormat="1" ht="12.75" x14ac:dyDescent="0.2">
      <c r="A425" s="139"/>
      <c r="B425" s="139"/>
      <c r="E425" s="15"/>
      <c r="F425" s="15"/>
    </row>
    <row r="426" spans="1:6" s="4" customFormat="1" ht="12.75" x14ac:dyDescent="0.2">
      <c r="A426" s="150" t="s">
        <v>311</v>
      </c>
      <c r="B426" s="150"/>
      <c r="D426" s="151">
        <f>+D411+D413-D420</f>
        <v>-30665976.780000001</v>
      </c>
      <c r="E426" s="15"/>
      <c r="F426" s="15"/>
    </row>
    <row r="427" spans="1:6" s="4" customFormat="1" ht="12.75" x14ac:dyDescent="0.2">
      <c r="A427" s="82"/>
      <c r="B427" s="6"/>
      <c r="C427" s="82"/>
      <c r="D427" s="82"/>
      <c r="E427" s="15"/>
      <c r="F427" s="15"/>
    </row>
    <row r="428" spans="1:6" s="4" customFormat="1" ht="12.75" x14ac:dyDescent="0.2">
      <c r="A428" s="82"/>
      <c r="B428" s="6"/>
      <c r="C428" s="82"/>
      <c r="D428" s="82"/>
      <c r="E428" s="15"/>
      <c r="F428" s="15"/>
    </row>
    <row r="429" spans="1:6" s="4" customFormat="1" ht="12.75" x14ac:dyDescent="0.2">
      <c r="A429" s="125" t="s">
        <v>312</v>
      </c>
      <c r="B429" s="126"/>
      <c r="C429" s="126"/>
      <c r="D429" s="127"/>
      <c r="E429" s="15"/>
      <c r="F429" s="15"/>
    </row>
    <row r="430" spans="1:6" s="4" customFormat="1" ht="12.75" x14ac:dyDescent="0.2">
      <c r="A430" s="128" t="s">
        <v>313</v>
      </c>
      <c r="B430" s="129"/>
      <c r="C430" s="129"/>
      <c r="D430" s="130"/>
      <c r="E430" s="15"/>
      <c r="F430" s="15"/>
    </row>
    <row r="431" spans="1:6" s="4" customFormat="1" ht="12.75" x14ac:dyDescent="0.2">
      <c r="A431" s="131" t="s">
        <v>297</v>
      </c>
      <c r="B431" s="132"/>
      <c r="C431" s="132"/>
      <c r="D431" s="133"/>
      <c r="E431" s="15"/>
      <c r="F431" s="15"/>
    </row>
    <row r="432" spans="1:6" s="4" customFormat="1" ht="12.75" x14ac:dyDescent="0.2">
      <c r="A432" s="135" t="s">
        <v>314</v>
      </c>
      <c r="B432" s="136"/>
      <c r="C432" s="15"/>
      <c r="D432" s="152">
        <v>26317707.699999999</v>
      </c>
      <c r="E432" s="15"/>
      <c r="F432" s="15"/>
    </row>
    <row r="433" spans="1:6" s="4" customFormat="1" ht="12.75" x14ac:dyDescent="0.2">
      <c r="A433" s="139"/>
      <c r="B433" s="139"/>
      <c r="E433" s="15"/>
      <c r="F433" s="15"/>
    </row>
    <row r="434" spans="1:6" s="4" customFormat="1" ht="12.75" x14ac:dyDescent="0.2">
      <c r="A434" s="153" t="s">
        <v>315</v>
      </c>
      <c r="B434" s="153"/>
      <c r="C434" s="141"/>
      <c r="D434" s="154">
        <f>SUM(C434:C451)</f>
        <v>0</v>
      </c>
      <c r="E434" s="15"/>
      <c r="F434" s="15"/>
    </row>
    <row r="435" spans="1:6" s="4" customFormat="1" ht="12.75" x14ac:dyDescent="0.2">
      <c r="A435" s="143" t="s">
        <v>316</v>
      </c>
      <c r="B435" s="143"/>
      <c r="C435" s="142" t="s">
        <v>301</v>
      </c>
      <c r="D435" s="155"/>
      <c r="E435" s="15"/>
      <c r="F435" s="15"/>
    </row>
    <row r="436" spans="1:6" s="4" customFormat="1" ht="12.75" x14ac:dyDescent="0.2">
      <c r="A436" s="143" t="s">
        <v>317</v>
      </c>
      <c r="B436" s="143"/>
      <c r="C436" s="142" t="s">
        <v>301</v>
      </c>
      <c r="D436" s="155"/>
      <c r="E436" s="15"/>
      <c r="F436" s="15"/>
    </row>
    <row r="437" spans="1:6" s="4" customFormat="1" ht="12.75" x14ac:dyDescent="0.2">
      <c r="A437" s="143" t="s">
        <v>318</v>
      </c>
      <c r="B437" s="143"/>
      <c r="C437" s="142" t="s">
        <v>301</v>
      </c>
      <c r="D437" s="155"/>
      <c r="E437" s="15"/>
      <c r="F437" s="15"/>
    </row>
    <row r="438" spans="1:6" s="4" customFormat="1" ht="12.75" x14ac:dyDescent="0.2">
      <c r="A438" s="143" t="s">
        <v>319</v>
      </c>
      <c r="B438" s="143"/>
      <c r="C438" s="142" t="s">
        <v>301</v>
      </c>
      <c r="D438" s="155"/>
      <c r="E438" s="15"/>
      <c r="F438" s="15"/>
    </row>
    <row r="439" spans="1:6" s="4" customFormat="1" ht="12.75" x14ac:dyDescent="0.2">
      <c r="A439" s="143" t="s">
        <v>320</v>
      </c>
      <c r="B439" s="143"/>
      <c r="C439" s="142" t="s">
        <v>301</v>
      </c>
      <c r="D439" s="155"/>
      <c r="E439" s="15"/>
      <c r="F439" s="15"/>
    </row>
    <row r="440" spans="1:6" s="4" customFormat="1" ht="12.75" x14ac:dyDescent="0.2">
      <c r="A440" s="143" t="s">
        <v>321</v>
      </c>
      <c r="B440" s="143"/>
      <c r="C440" s="142" t="s">
        <v>301</v>
      </c>
      <c r="D440" s="155"/>
      <c r="E440" s="15"/>
      <c r="F440" s="15"/>
    </row>
    <row r="441" spans="1:6" s="4" customFormat="1" ht="12.75" x14ac:dyDescent="0.2">
      <c r="A441" s="143" t="s">
        <v>322</v>
      </c>
      <c r="B441" s="143"/>
      <c r="C441" s="142" t="s">
        <v>301</v>
      </c>
      <c r="D441" s="155"/>
      <c r="E441" s="15"/>
      <c r="F441" s="15"/>
    </row>
    <row r="442" spans="1:6" s="4" customFormat="1" ht="12.75" x14ac:dyDescent="0.2">
      <c r="A442" s="143" t="s">
        <v>323</v>
      </c>
      <c r="B442" s="143"/>
      <c r="C442" s="142" t="s">
        <v>301</v>
      </c>
      <c r="D442" s="155"/>
      <c r="E442" s="15"/>
      <c r="F442" s="15"/>
    </row>
    <row r="443" spans="1:6" s="4" customFormat="1" ht="12.75" x14ac:dyDescent="0.2">
      <c r="A443" s="143" t="s">
        <v>324</v>
      </c>
      <c r="B443" s="143"/>
      <c r="C443" s="142" t="s">
        <v>301</v>
      </c>
      <c r="D443" s="155"/>
      <c r="E443" s="15"/>
      <c r="F443" s="15"/>
    </row>
    <row r="444" spans="1:6" s="4" customFormat="1" ht="12.75" x14ac:dyDescent="0.2">
      <c r="A444" s="143" t="s">
        <v>325</v>
      </c>
      <c r="B444" s="143"/>
      <c r="C444" s="142" t="s">
        <v>301</v>
      </c>
      <c r="D444" s="155"/>
      <c r="E444" s="15"/>
      <c r="F444" s="15"/>
    </row>
    <row r="445" spans="1:6" s="4" customFormat="1" ht="12.75" x14ac:dyDescent="0.2">
      <c r="A445" s="143" t="s">
        <v>326</v>
      </c>
      <c r="B445" s="143"/>
      <c r="C445" s="142" t="s">
        <v>301</v>
      </c>
      <c r="D445" s="155"/>
      <c r="E445" s="15"/>
      <c r="F445" s="15"/>
    </row>
    <row r="446" spans="1:6" s="4" customFormat="1" ht="12.75" x14ac:dyDescent="0.2">
      <c r="A446" s="143" t="s">
        <v>327</v>
      </c>
      <c r="B446" s="143"/>
      <c r="C446" s="142" t="s">
        <v>301</v>
      </c>
      <c r="D446" s="155"/>
      <c r="E446" s="15"/>
      <c r="F446" s="15"/>
    </row>
    <row r="447" spans="1:6" s="4" customFormat="1" ht="12.75" x14ac:dyDescent="0.2">
      <c r="A447" s="143" t="s">
        <v>328</v>
      </c>
      <c r="B447" s="143"/>
      <c r="C447" s="142" t="s">
        <v>301</v>
      </c>
      <c r="D447" s="155"/>
      <c r="E447" s="15"/>
      <c r="F447" s="15"/>
    </row>
    <row r="448" spans="1:6" s="4" customFormat="1" ht="12.75" x14ac:dyDescent="0.2">
      <c r="A448" s="143" t="s">
        <v>329</v>
      </c>
      <c r="B448" s="143"/>
      <c r="C448" s="142" t="s">
        <v>301</v>
      </c>
      <c r="D448" s="155"/>
      <c r="E448" s="15"/>
      <c r="F448" s="15"/>
    </row>
    <row r="449" spans="1:6" s="4" customFormat="1" ht="12.75" x14ac:dyDescent="0.2">
      <c r="A449" s="143" t="s">
        <v>330</v>
      </c>
      <c r="B449" s="143"/>
      <c r="C449" s="142" t="s">
        <v>301</v>
      </c>
      <c r="D449" s="155"/>
      <c r="E449" s="15"/>
      <c r="F449" s="15"/>
    </row>
    <row r="450" spans="1:6" s="4" customFormat="1" ht="12.75" customHeight="1" x14ac:dyDescent="0.2">
      <c r="A450" s="143" t="s">
        <v>331</v>
      </c>
      <c r="B450" s="143"/>
      <c r="C450" s="142" t="s">
        <v>301</v>
      </c>
      <c r="D450" s="155"/>
      <c r="E450" s="15"/>
      <c r="F450" s="15"/>
    </row>
    <row r="451" spans="1:6" s="4" customFormat="1" ht="12.75" x14ac:dyDescent="0.2">
      <c r="A451" s="156" t="s">
        <v>332</v>
      </c>
      <c r="B451" s="157"/>
      <c r="C451" s="142">
        <v>0</v>
      </c>
      <c r="D451" s="155"/>
      <c r="E451" s="15"/>
      <c r="F451" s="15"/>
    </row>
    <row r="452" spans="1:6" s="4" customFormat="1" ht="12.75" x14ac:dyDescent="0.2">
      <c r="A452" s="139"/>
      <c r="B452" s="139"/>
      <c r="E452" s="15"/>
      <c r="F452" s="15"/>
    </row>
    <row r="453" spans="1:6" s="4" customFormat="1" ht="12.75" x14ac:dyDescent="0.2">
      <c r="A453" s="153" t="s">
        <v>333</v>
      </c>
      <c r="B453" s="153"/>
      <c r="C453" s="141"/>
      <c r="D453" s="154">
        <f>SUM(C453:C460)</f>
        <v>0</v>
      </c>
      <c r="E453" s="15"/>
      <c r="F453" s="15"/>
    </row>
    <row r="454" spans="1:6" s="4" customFormat="1" ht="12.75" x14ac:dyDescent="0.2">
      <c r="A454" s="143" t="s">
        <v>334</v>
      </c>
      <c r="B454" s="143"/>
      <c r="C454" s="142" t="s">
        <v>301</v>
      </c>
      <c r="D454" s="155"/>
      <c r="E454" s="15"/>
      <c r="F454" s="15"/>
    </row>
    <row r="455" spans="1:6" s="4" customFormat="1" ht="12.75" x14ac:dyDescent="0.2">
      <c r="A455" s="143" t="s">
        <v>335</v>
      </c>
      <c r="B455" s="143"/>
      <c r="C455" s="142" t="s">
        <v>301</v>
      </c>
      <c r="D455" s="155"/>
      <c r="E455" s="15"/>
      <c r="F455" s="15"/>
    </row>
    <row r="456" spans="1:6" s="4" customFormat="1" ht="12.75" x14ac:dyDescent="0.2">
      <c r="A456" s="143" t="s">
        <v>336</v>
      </c>
      <c r="B456" s="143"/>
      <c r="C456" s="142" t="s">
        <v>301</v>
      </c>
      <c r="D456" s="155"/>
      <c r="E456" s="15"/>
      <c r="F456" s="15"/>
    </row>
    <row r="457" spans="1:6" s="4" customFormat="1" ht="12.75" x14ac:dyDescent="0.2">
      <c r="A457" s="143" t="s">
        <v>337</v>
      </c>
      <c r="B457" s="143"/>
      <c r="C457" s="142" t="s">
        <v>301</v>
      </c>
      <c r="D457" s="155"/>
      <c r="E457" s="15"/>
      <c r="F457" s="15"/>
    </row>
    <row r="458" spans="1:6" s="4" customFormat="1" ht="12.75" x14ac:dyDescent="0.2">
      <c r="A458" s="143" t="s">
        <v>338</v>
      </c>
      <c r="B458" s="143"/>
      <c r="C458" s="142" t="s">
        <v>301</v>
      </c>
      <c r="D458" s="155"/>
      <c r="E458" s="15"/>
      <c r="F458" s="15"/>
    </row>
    <row r="459" spans="1:6" s="4" customFormat="1" ht="12.75" x14ac:dyDescent="0.2">
      <c r="A459" s="143" t="s">
        <v>339</v>
      </c>
      <c r="B459" s="143"/>
      <c r="C459" s="142" t="s">
        <v>301</v>
      </c>
      <c r="D459" s="155"/>
      <c r="E459" s="15"/>
      <c r="F459" s="15"/>
    </row>
    <row r="460" spans="1:6" s="4" customFormat="1" ht="12.75" x14ac:dyDescent="0.2">
      <c r="A460" s="156" t="s">
        <v>340</v>
      </c>
      <c r="B460" s="157"/>
      <c r="C460" s="142" t="s">
        <v>301</v>
      </c>
      <c r="D460" s="155"/>
      <c r="E460" s="15"/>
      <c r="F460" s="15"/>
    </row>
    <row r="461" spans="1:6" s="4" customFormat="1" ht="12.75" x14ac:dyDescent="0.2">
      <c r="A461" s="139"/>
      <c r="B461" s="139"/>
      <c r="E461" s="15"/>
      <c r="F461" s="15"/>
    </row>
    <row r="462" spans="1:6" s="4" customFormat="1" ht="12.75" x14ac:dyDescent="0.2">
      <c r="A462" s="158" t="s">
        <v>341</v>
      </c>
      <c r="B462" s="51"/>
      <c r="D462" s="159">
        <f>D432</f>
        <v>26317707.699999999</v>
      </c>
      <c r="E462" s="15"/>
      <c r="F462" s="15"/>
    </row>
    <row r="463" spans="1:6" s="4" customFormat="1" ht="12.75" x14ac:dyDescent="0.2">
      <c r="B463" s="51"/>
      <c r="E463" s="15"/>
      <c r="F463" s="15"/>
    </row>
    <row r="464" spans="1:6" s="4" customFormat="1" ht="12.75" x14ac:dyDescent="0.2">
      <c r="B464" s="51"/>
      <c r="E464" s="15"/>
      <c r="F464" s="15"/>
    </row>
    <row r="465" spans="1:6" s="4" customFormat="1" ht="12.75" x14ac:dyDescent="0.2">
      <c r="B465" s="51"/>
      <c r="E465" s="15"/>
      <c r="F465" s="15"/>
    </row>
    <row r="466" spans="1:6" s="4" customFormat="1" ht="12.75" x14ac:dyDescent="0.2">
      <c r="B466" s="51"/>
      <c r="E466" s="15"/>
      <c r="F466" s="15"/>
    </row>
    <row r="467" spans="1:6" s="4" customFormat="1" ht="12.75" x14ac:dyDescent="0.2">
      <c r="A467" s="17" t="s">
        <v>342</v>
      </c>
      <c r="B467" s="17"/>
      <c r="C467" s="17"/>
      <c r="D467" s="17"/>
      <c r="E467" s="17"/>
      <c r="F467" s="15"/>
    </row>
    <row r="468" spans="1:6" s="4" customFormat="1" ht="12.75" x14ac:dyDescent="0.2">
      <c r="A468" s="160"/>
      <c r="B468" s="161"/>
      <c r="C468" s="160"/>
      <c r="D468" s="160"/>
      <c r="E468" s="160"/>
      <c r="F468" s="15"/>
    </row>
    <row r="469" spans="1:6" s="4" customFormat="1" ht="12.75" x14ac:dyDescent="0.2">
      <c r="A469" s="160"/>
      <c r="B469" s="161"/>
      <c r="C469" s="160"/>
      <c r="D469" s="160"/>
      <c r="E469" s="160"/>
      <c r="F469" s="15"/>
    </row>
    <row r="470" spans="1:6" s="4" customFormat="1" ht="21" customHeight="1" x14ac:dyDescent="0.2">
      <c r="A470" s="72" t="s">
        <v>343</v>
      </c>
      <c r="B470" s="73" t="s">
        <v>54</v>
      </c>
      <c r="C470" s="93" t="s">
        <v>55</v>
      </c>
      <c r="D470" s="93" t="s">
        <v>56</v>
      </c>
      <c r="E470" s="15"/>
      <c r="F470" s="15"/>
    </row>
    <row r="471" spans="1:6" s="4" customFormat="1" ht="12.75" x14ac:dyDescent="0.2">
      <c r="A471" s="29" t="s">
        <v>344</v>
      </c>
      <c r="B471" s="118">
        <v>0</v>
      </c>
      <c r="C471" s="105"/>
      <c r="D471" s="105"/>
      <c r="E471" s="15"/>
      <c r="F471" s="15"/>
    </row>
    <row r="472" spans="1:6" s="4" customFormat="1" ht="12.75" x14ac:dyDescent="0.2">
      <c r="A472" s="33"/>
      <c r="B472" s="162">
        <v>0</v>
      </c>
      <c r="C472" s="70"/>
      <c r="D472" s="70"/>
      <c r="E472" s="15"/>
      <c r="F472" s="15"/>
    </row>
    <row r="473" spans="1:6" s="4" customFormat="1" ht="12.75" x14ac:dyDescent="0.2">
      <c r="A473" s="54"/>
      <c r="B473" s="162"/>
      <c r="C473" s="70"/>
      <c r="D473" s="70"/>
      <c r="E473" s="15"/>
      <c r="F473" s="15"/>
    </row>
    <row r="474" spans="1:6" s="4" customFormat="1" ht="12.75" x14ac:dyDescent="0.2">
      <c r="A474" s="55"/>
      <c r="B474" s="66">
        <v>0</v>
      </c>
      <c r="C474" s="163">
        <v>0</v>
      </c>
      <c r="D474" s="163">
        <v>0</v>
      </c>
      <c r="E474" s="15"/>
      <c r="F474" s="15"/>
    </row>
    <row r="475" spans="1:6" s="4" customFormat="1" ht="12.75" x14ac:dyDescent="0.2">
      <c r="B475" s="51"/>
      <c r="E475" s="15"/>
      <c r="F475" s="15"/>
    </row>
    <row r="476" spans="1:6" s="4" customFormat="1" ht="12.75" x14ac:dyDescent="0.2">
      <c r="B476" s="51"/>
      <c r="E476" s="15"/>
      <c r="F476" s="15"/>
    </row>
    <row r="477" spans="1:6" s="4" customFormat="1" ht="12.75" x14ac:dyDescent="0.2">
      <c r="B477" s="51"/>
      <c r="E477" s="15"/>
      <c r="F477" s="15"/>
    </row>
    <row r="478" spans="1:6" s="4" customFormat="1" ht="12.75" x14ac:dyDescent="0.2">
      <c r="A478" s="17" t="s">
        <v>345</v>
      </c>
      <c r="B478" s="17"/>
      <c r="C478" s="17"/>
      <c r="D478" s="17"/>
      <c r="E478" s="17"/>
      <c r="F478" s="15"/>
    </row>
    <row r="479" spans="1:6" s="4" customFormat="1" ht="12.75" x14ac:dyDescent="0.2">
      <c r="B479" s="51"/>
      <c r="E479" s="15"/>
      <c r="F479" s="15"/>
    </row>
    <row r="480" spans="1:6" s="4" customFormat="1" ht="12.75" x14ac:dyDescent="0.2">
      <c r="B480" s="51"/>
      <c r="E480" s="15"/>
      <c r="F480" s="15"/>
    </row>
    <row r="481" spans="1:6" s="4" customFormat="1" ht="12.75" x14ac:dyDescent="0.2">
      <c r="B481" s="51"/>
      <c r="E481" s="15"/>
      <c r="F481" s="15"/>
    </row>
    <row r="482" spans="1:6" s="4" customFormat="1" ht="12.75" x14ac:dyDescent="0.2">
      <c r="B482" s="51"/>
      <c r="E482" s="15"/>
      <c r="F482" s="15"/>
    </row>
    <row r="483" spans="1:6" s="4" customFormat="1" ht="12.75" x14ac:dyDescent="0.2">
      <c r="B483" s="51"/>
      <c r="E483" s="15"/>
      <c r="F483" s="15"/>
    </row>
    <row r="484" spans="1:6" s="4" customFormat="1" ht="12.75" x14ac:dyDescent="0.2">
      <c r="B484" s="51"/>
      <c r="E484" s="15"/>
      <c r="F484" s="15"/>
    </row>
    <row r="485" spans="1:6" s="4" customFormat="1" ht="12" customHeight="1" x14ac:dyDescent="0.2">
      <c r="B485" s="51"/>
      <c r="E485" s="15"/>
      <c r="F485" s="15"/>
    </row>
    <row r="486" spans="1:6" s="4" customFormat="1" ht="12.75" x14ac:dyDescent="0.2">
      <c r="A486" s="4" t="s">
        <v>346</v>
      </c>
      <c r="B486" s="6"/>
      <c r="C486" s="82"/>
      <c r="D486" s="82"/>
    </row>
    <row r="487" spans="1:6" s="4" customFormat="1" ht="12.75" x14ac:dyDescent="0.2">
      <c r="B487" s="6"/>
      <c r="C487" s="82"/>
      <c r="D487" s="82"/>
    </row>
    <row r="488" spans="1:6" s="4" customFormat="1" ht="12.75" x14ac:dyDescent="0.2">
      <c r="B488" s="6"/>
      <c r="C488" s="82"/>
      <c r="D488" s="82"/>
    </row>
    <row r="489" spans="1:6" s="4" customFormat="1" ht="12.75" x14ac:dyDescent="0.2">
      <c r="B489" s="51"/>
      <c r="F489" s="15"/>
    </row>
    <row r="490" spans="1:6" s="4" customFormat="1" ht="12.75" x14ac:dyDescent="0.2">
      <c r="A490" s="164"/>
      <c r="B490" s="6"/>
      <c r="C490" s="164"/>
      <c r="D490" s="164"/>
      <c r="E490" s="165"/>
      <c r="F490" s="165"/>
    </row>
    <row r="491" spans="1:6" s="4" customFormat="1" ht="12.75" x14ac:dyDescent="0.2">
      <c r="A491" s="166" t="s">
        <v>347</v>
      </c>
      <c r="B491" s="6"/>
      <c r="C491" s="167" t="s">
        <v>348</v>
      </c>
      <c r="D491" s="167"/>
      <c r="E491" s="15"/>
      <c r="F491" s="168"/>
    </row>
    <row r="492" spans="1:6" s="4" customFormat="1" ht="12.75" x14ac:dyDescent="0.2">
      <c r="A492" s="166" t="s">
        <v>349</v>
      </c>
      <c r="B492" s="6"/>
      <c r="C492" s="169" t="s">
        <v>350</v>
      </c>
      <c r="D492" s="169"/>
      <c r="E492" s="170"/>
      <c r="F492" s="170"/>
    </row>
    <row r="493" spans="1:6" s="4" customFormat="1" ht="12.75" x14ac:dyDescent="0.2">
      <c r="A493" s="82"/>
      <c r="B493" s="6"/>
      <c r="C493" s="82"/>
      <c r="D493" s="82"/>
      <c r="E493" s="82"/>
      <c r="F493" s="82"/>
    </row>
    <row r="494" spans="1:6" s="4" customFormat="1" ht="12.75" x14ac:dyDescent="0.2">
      <c r="A494" s="82"/>
      <c r="B494" s="6"/>
      <c r="C494" s="82"/>
      <c r="D494" s="82"/>
      <c r="E494" s="82"/>
      <c r="F494" s="82"/>
    </row>
    <row r="495" spans="1:6" s="4" customFormat="1" ht="12.75" x14ac:dyDescent="0.2">
      <c r="B495" s="51"/>
    </row>
    <row r="496" spans="1:6" s="4" customFormat="1" ht="12.75" x14ac:dyDescent="0.2">
      <c r="B496" s="51"/>
    </row>
    <row r="497" spans="2:2" s="4" customFormat="1" ht="12.75" x14ac:dyDescent="0.2">
      <c r="B497" s="51"/>
    </row>
    <row r="498" spans="2:2" ht="12.75" customHeight="1" x14ac:dyDescent="0.2"/>
    <row r="501" spans="2:2" ht="12.75" customHeight="1" x14ac:dyDescent="0.2"/>
  </sheetData>
  <mergeCells count="61">
    <mergeCell ref="C492:D492"/>
    <mergeCell ref="A459:B459"/>
    <mergeCell ref="A460:B460"/>
    <mergeCell ref="A461:B461"/>
    <mergeCell ref="A467:E467"/>
    <mergeCell ref="A478:E478"/>
    <mergeCell ref="C491:D491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D429"/>
    <mergeCell ref="A430:D430"/>
    <mergeCell ref="A431:D431"/>
    <mergeCell ref="A432:B432"/>
    <mergeCell ref="A433:B433"/>
    <mergeCell ref="A434:B434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D409"/>
    <mergeCell ref="A410:D410"/>
    <mergeCell ref="A411:B411"/>
    <mergeCell ref="A412:B412"/>
    <mergeCell ref="A413:B413"/>
    <mergeCell ref="A414:B414"/>
    <mergeCell ref="A1:E1"/>
    <mergeCell ref="A2:F2"/>
    <mergeCell ref="A3:F3"/>
    <mergeCell ref="A8:E8"/>
    <mergeCell ref="A406:D406"/>
    <mergeCell ref="A408:D408"/>
  </mergeCells>
  <dataValidations count="4">
    <dataValidation allowBlank="1" showInputMessage="1" showErrorMessage="1" prompt="Especificar origen de dicho recurso: Federal, Estatal, Municipal, Particulares." sqref="C174 C181 C188"/>
    <dataValidation allowBlank="1" showInputMessage="1" showErrorMessage="1" prompt="Características cualitativas significativas que les impacten financieramente." sqref="C128:D128 D174 D181 D188"/>
    <dataValidation allowBlank="1" showInputMessage="1" showErrorMessage="1" prompt="Corresponde al número de la cuenta de acuerdo al Plan de Cuentas emitido por el CONAC (DOF 22/11/2010)." sqref="A128"/>
    <dataValidation allowBlank="1" showInputMessage="1" showErrorMessage="1" prompt="Saldo final del periodo que corresponde la cuenta pública presentada (mensual:  enero, febrero, marzo, etc.; trimestral: 1er, 2do, 3ro. o 4to.)." sqref="B128 B174 B181 B188"/>
  </dataValidations>
  <pageMargins left="0.7" right="0.7" top="0.75" bottom="0.75" header="0.3" footer="0.3"/>
  <pageSetup paperSize="9" scale="5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2018-08-08T15:56:43Z</dcterms:created>
  <dcterms:modified xsi:type="dcterms:W3CDTF">2018-08-08T15:58:01Z</dcterms:modified>
</cp:coreProperties>
</file>