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2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Hoja1!$A$1:$L$62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C61" i="1"/>
  <c r="G60" i="1"/>
  <c r="C60" i="1"/>
  <c r="I53" i="1"/>
  <c r="J53" i="1" s="1"/>
  <c r="I52" i="1"/>
  <c r="J52" i="1" s="1"/>
  <c r="J50" i="1" s="1"/>
  <c r="I50" i="1"/>
  <c r="I48" i="1"/>
  <c r="J48" i="1" s="1"/>
  <c r="I47" i="1"/>
  <c r="J47" i="1" s="1"/>
  <c r="I46" i="1"/>
  <c r="J46" i="1" s="1"/>
  <c r="J42" i="1" s="1"/>
  <c r="I42" i="1"/>
  <c r="I40" i="1"/>
  <c r="J40" i="1" s="1"/>
  <c r="I39" i="1"/>
  <c r="J39" i="1" s="1"/>
  <c r="I38" i="1"/>
  <c r="E34" i="1"/>
  <c r="D34" i="1"/>
  <c r="E33" i="1"/>
  <c r="D33" i="1"/>
  <c r="J32" i="1"/>
  <c r="I32" i="1"/>
  <c r="E32" i="1"/>
  <c r="D32" i="1"/>
  <c r="J31" i="1"/>
  <c r="I31" i="1"/>
  <c r="E31" i="1"/>
  <c r="D31" i="1"/>
  <c r="J30" i="1"/>
  <c r="I30" i="1"/>
  <c r="E30" i="1"/>
  <c r="D30" i="1"/>
  <c r="J29" i="1"/>
  <c r="I29" i="1"/>
  <c r="E29" i="1"/>
  <c r="D29" i="1"/>
  <c r="J28" i="1"/>
  <c r="I28" i="1"/>
  <c r="E28" i="1"/>
  <c r="D28" i="1"/>
  <c r="J27" i="1"/>
  <c r="I27" i="1"/>
  <c r="E27" i="1"/>
  <c r="D27" i="1"/>
  <c r="E26" i="1"/>
  <c r="D26" i="1"/>
  <c r="J25" i="1"/>
  <c r="I25" i="1"/>
  <c r="E24" i="1"/>
  <c r="D24" i="1"/>
  <c r="I23" i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J14" i="1" s="1"/>
  <c r="J12" i="1" s="1"/>
  <c r="D18" i="1"/>
  <c r="E18" i="1" s="1"/>
  <c r="I17" i="1"/>
  <c r="E17" i="1"/>
  <c r="D17" i="1"/>
  <c r="I16" i="1"/>
  <c r="I14" i="1" s="1"/>
  <c r="I12" i="1" s="1"/>
  <c r="E16" i="1"/>
  <c r="J36" i="1" l="1"/>
  <c r="J34" i="1" s="1"/>
  <c r="D14" i="1"/>
  <c r="I36" i="1"/>
  <c r="I34" i="1" s="1"/>
  <c r="D12" i="1" l="1"/>
  <c r="E14" i="1"/>
  <c r="E12" i="1" s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<sst xmlns="http://schemas.openxmlformats.org/spreadsheetml/2006/main" count="62" uniqueCount="59">
  <si>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</si>
  <si>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Al 30 de Junio del 2015</t>
  </si>
  <si>
    <t>(Pesos)</t>
  </si>
  <si>
    <t>Ente Público:</t>
  </si>
  <si>
    <t>UNIVERSIDAD TECNOLOGICA DE SAN MIGUEL DE ALLENDE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</si>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</sst>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6" fillId="3" borderId="0" xfId="2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6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6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4" fontId="0" fillId="0" borderId="0" xfId="0" applyNumberFormat="1"/>
    <xf numFmtId="3" fontId="6" fillId="3" borderId="0" xfId="1" applyNumberFormat="1" applyFont="1" applyFill="1" applyBorder="1" applyAlignment="1" applyProtection="1">
      <alignment horizontal="right" vertical="top" wrapText="1"/>
    </xf>
    <xf numFmtId="4" fontId="2" fillId="3" borderId="0" xfId="0" applyNumberFormat="1" applyFont="1" applyFill="1"/>
    <xf numFmtId="0" fontId="6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0" fontId="6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6" fillId="3" borderId="1" xfId="0" applyFont="1" applyFill="1" applyBorder="1" applyAlignment="1">
      <alignment horizontal="left" vertical="top" wrapText="1"/>
    </xf>
    <xf numFmtId="3" fontId="6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6" fillId="3" borderId="1" xfId="0" applyFont="1" applyFill="1" applyBorder="1" applyAlignment="1">
      <alignment vertical="top"/>
    </xf>
    <xf numFmtId="0" fontId="6" fillId="3" borderId="1" xfId="0" applyFont="1" applyFill="1" applyBorder="1"/>
    <xf numFmtId="43" fontId="6" fillId="3" borderId="1" xfId="1" applyFont="1" applyFill="1" applyBorder="1"/>
    <xf numFmtId="0" fontId="6" fillId="3" borderId="1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Protection="1">
      <protection locked="0"/>
    </xf>
    <xf numFmtId="43" fontId="6" fillId="3" borderId="0" xfId="1" applyFont="1" applyFill="1" applyBorder="1" applyProtection="1"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43" fontId="6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6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>
        <row r="16">
          <cell r="D16">
            <v>-305085.56</v>
          </cell>
          <cell r="E16">
            <v>-2386060.61</v>
          </cell>
          <cell r="I16">
            <v>-2887825.41</v>
          </cell>
          <cell r="J16">
            <v>160824.48000000001</v>
          </cell>
        </row>
        <row r="17">
          <cell r="D17">
            <v>40100857.869999997</v>
          </cell>
          <cell r="E17">
            <v>-17240.79</v>
          </cell>
          <cell r="I17">
            <v>0</v>
          </cell>
          <cell r="J17">
            <v>0</v>
          </cell>
        </row>
        <row r="18">
          <cell r="D18">
            <v>95618.28</v>
          </cell>
          <cell r="E18">
            <v>0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172159.24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62633019.25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9643180.4199999999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-1932360.72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-83031304.049999997</v>
          </cell>
          <cell r="J44">
            <v>0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3" width="11.42578125" style="5"/>
    <col min="14" max="14" width="12.85546875" style="5" bestFit="1" customWidth="1"/>
    <col min="15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25861648.93</v>
      </c>
      <c r="E12" s="36">
        <f>E14+E24</f>
        <v>88560628.400000006</v>
      </c>
      <c r="F12" s="33"/>
      <c r="G12" s="35" t="s">
        <v>9</v>
      </c>
      <c r="H12" s="35"/>
      <c r="I12" s="36">
        <f>I14+I25</f>
        <v>172159.24</v>
      </c>
      <c r="J12" s="36">
        <f>J14+J25</f>
        <v>1477912.18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23929288.210000001</v>
      </c>
      <c r="E14" s="36">
        <f>SUM(E16:E22)-D14</f>
        <v>16284428.729999997</v>
      </c>
      <c r="F14" s="33"/>
      <c r="G14" s="35" t="s">
        <v>11</v>
      </c>
      <c r="H14" s="35"/>
      <c r="I14" s="36">
        <f>SUM(I16:I23)</f>
        <v>172159.24</v>
      </c>
      <c r="J14" s="36">
        <f>SUM(J16:J23)</f>
        <v>1477912.18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ht="15" x14ac:dyDescent="0.25">
      <c r="A16" s="34"/>
      <c r="B16" s="41" t="s">
        <v>12</v>
      </c>
      <c r="C16" s="41"/>
      <c r="D16" s="42">
        <v>23929288.210000001</v>
      </c>
      <c r="E16" s="43">
        <f>IF(D16&gt;0,0,[1]ESF!D16-[1]ESF!E16)</f>
        <v>0</v>
      </c>
      <c r="F16" s="33"/>
      <c r="G16" s="41" t="s">
        <v>13</v>
      </c>
      <c r="H16" s="41"/>
      <c r="I16" s="43">
        <f>IF([1]ESF!I16&gt;[1]ESF!J16,[1]ESF!I16-[1]ESF!J16,0)</f>
        <v>0</v>
      </c>
      <c r="J16" s="43">
        <v>1300524.46</v>
      </c>
      <c r="K16" s="29"/>
    </row>
    <row r="17" spans="1:14" x14ac:dyDescent="0.2">
      <c r="A17" s="34"/>
      <c r="B17" s="41" t="s">
        <v>14</v>
      </c>
      <c r="C17" s="41"/>
      <c r="D17" s="43">
        <f>IF([1]ESF!D17&lt;[1]ESF!E17,[1]ESF!E17-[1]ESF!D17,0)</f>
        <v>0</v>
      </c>
      <c r="E17" s="43">
        <f>IF(D17&gt;0,0,[1]ESF!D17-[1]ESF!E17)</f>
        <v>40118098.659999996</v>
      </c>
      <c r="F17" s="33"/>
      <c r="G17" s="41" t="s">
        <v>15</v>
      </c>
      <c r="H17" s="41"/>
      <c r="I17" s="43">
        <f>IF([1]ESF!I17&gt;[1]ESF!J17,[1]ESF!I17-[1]ESF!J17,0)</f>
        <v>0</v>
      </c>
      <c r="J17" s="43">
        <v>0</v>
      </c>
      <c r="K17" s="29"/>
    </row>
    <row r="18" spans="1:14" x14ac:dyDescent="0.2">
      <c r="A18" s="34"/>
      <c r="B18" s="41" t="s">
        <v>16</v>
      </c>
      <c r="C18" s="41"/>
      <c r="D18" s="43">
        <f>IF([1]ESF!D18&lt;[1]ESF!E18,[1]ESF!E18-[1]ESF!D18,0)</f>
        <v>0</v>
      </c>
      <c r="E18" s="43">
        <f>IF(D18&gt;0,0,[1]ESF!D18-[1]ESF!E18)</f>
        <v>95618.28</v>
      </c>
      <c r="F18" s="33"/>
      <c r="G18" s="41" t="s">
        <v>17</v>
      </c>
      <c r="H18" s="41"/>
      <c r="I18" s="43">
        <f>IF([1]ESF!I18&gt;[1]ESF!J18,[1]ESF!I18-[1]ESF!J18,0)</f>
        <v>0</v>
      </c>
      <c r="J18" s="43">
        <f>IF(I18&gt;0,0,[1]ESF!J18-[1]ESF!I18)</f>
        <v>0</v>
      </c>
      <c r="K18" s="29"/>
    </row>
    <row r="19" spans="1:14" x14ac:dyDescent="0.2">
      <c r="A19" s="34"/>
      <c r="B19" s="41" t="s">
        <v>18</v>
      </c>
      <c r="C19" s="41"/>
      <c r="D19" s="43">
        <f>IF([1]ESF!D19&lt;[1]ESF!E19,[1]ESF!E19-[1]ESF!D19,0)</f>
        <v>0</v>
      </c>
      <c r="E19" s="43">
        <f>IF(D19&gt;0,0,[1]ESF!D19-[1]ESF!E19)</f>
        <v>0</v>
      </c>
      <c r="F19" s="33"/>
      <c r="G19" s="41" t="s">
        <v>19</v>
      </c>
      <c r="H19" s="41"/>
      <c r="I19" s="43">
        <f>IF([1]ESF!I19&gt;[1]ESF!J19,[1]ESF!I19-[1]ESF!J19,0)</f>
        <v>0</v>
      </c>
      <c r="J19" s="43">
        <f>IF(I19&gt;0,0,[1]ESF!J19-[1]ESF!I19)</f>
        <v>0</v>
      </c>
      <c r="K19" s="29"/>
    </row>
    <row r="20" spans="1:14" x14ac:dyDescent="0.2">
      <c r="A20" s="34"/>
      <c r="B20" s="41" t="s">
        <v>20</v>
      </c>
      <c r="C20" s="41"/>
      <c r="D20" s="43">
        <f>IF([1]ESF!D20&lt;[1]ESF!E20,[1]ESF!E20-[1]ESF!D20,0)</f>
        <v>0</v>
      </c>
      <c r="E20" s="43">
        <f>IF(D20&gt;0,0,[1]ESF!D20-[1]ESF!E20)</f>
        <v>0</v>
      </c>
      <c r="F20" s="33"/>
      <c r="G20" s="41" t="s">
        <v>21</v>
      </c>
      <c r="H20" s="41"/>
      <c r="I20" s="43">
        <f>IF([1]ESF!I20&gt;[1]ESF!J20,[1]ESF!I20-[1]ESF!J20,0)</f>
        <v>0</v>
      </c>
      <c r="J20" s="43">
        <f>IF(I20&gt;0,0,[1]ESF!J20-[1]ESF!I20)</f>
        <v>0</v>
      </c>
      <c r="K20" s="29"/>
      <c r="N20" s="44"/>
    </row>
    <row r="21" spans="1:14" ht="25.5" customHeight="1" x14ac:dyDescent="0.2">
      <c r="A21" s="34"/>
      <c r="B21" s="41" t="s">
        <v>22</v>
      </c>
      <c r="C21" s="41"/>
      <c r="D21" s="43">
        <f>IF([1]ESF!D21&lt;[1]ESF!E21,[1]ESF!E21-[1]ESF!D21,0)</f>
        <v>0</v>
      </c>
      <c r="E21" s="43">
        <f>IF(D21&gt;0,0,[1]ESF!D21-[1]ESF!E21)</f>
        <v>0</v>
      </c>
      <c r="F21" s="33"/>
      <c r="G21" s="45" t="s">
        <v>23</v>
      </c>
      <c r="H21" s="45"/>
      <c r="I21" s="43">
        <f>IF([1]ESF!I21&gt;[1]ESF!J21,[1]ESF!I21-[1]ESF!J21,0)</f>
        <v>0</v>
      </c>
      <c r="J21" s="43">
        <f>IF(I21&gt;0,0,[1]ESF!J21-[1]ESF!I21)</f>
        <v>0</v>
      </c>
      <c r="K21" s="29"/>
    </row>
    <row r="22" spans="1:14" x14ac:dyDescent="0.2">
      <c r="A22" s="34"/>
      <c r="B22" s="41" t="s">
        <v>24</v>
      </c>
      <c r="C22" s="41"/>
      <c r="D22" s="43">
        <f>IF([1]ESF!D22&lt;[1]ESF!E22,[1]ESF!E22-[1]ESF!D22,0)</f>
        <v>0</v>
      </c>
      <c r="E22" s="43">
        <f>IF(D22&gt;0,0,[1]ESF!D22-[1]ESF!E22)</f>
        <v>0</v>
      </c>
      <c r="F22" s="33"/>
      <c r="G22" s="41" t="s">
        <v>25</v>
      </c>
      <c r="H22" s="41"/>
      <c r="I22" s="43">
        <f>IF([1]ESF!I22&gt;[1]ESF!J22,[1]ESF!I22-[1]ESF!J22,0)</f>
        <v>0</v>
      </c>
      <c r="J22" s="43">
        <f>IF(I22&gt;0,0,[1]ESF!J22-[1]ESF!I22)</f>
        <v>0</v>
      </c>
      <c r="K22" s="29"/>
    </row>
    <row r="23" spans="1:14" x14ac:dyDescent="0.2">
      <c r="A23" s="37"/>
      <c r="B23" s="38"/>
      <c r="C23" s="39"/>
      <c r="D23" s="40"/>
      <c r="E23" s="40"/>
      <c r="F23" s="33"/>
      <c r="G23" s="41" t="s">
        <v>26</v>
      </c>
      <c r="H23" s="41"/>
      <c r="I23" s="43">
        <f>IF([1]ESF!I23&gt;[1]ESF!J23,[1]ESF!I23-[1]ESF!J23,0)</f>
        <v>172159.24</v>
      </c>
      <c r="J23" s="43">
        <v>177387.72</v>
      </c>
      <c r="K23" s="29"/>
    </row>
    <row r="24" spans="1:14" x14ac:dyDescent="0.2">
      <c r="A24" s="37"/>
      <c r="B24" s="35" t="s">
        <v>27</v>
      </c>
      <c r="C24" s="35"/>
      <c r="D24" s="36">
        <f>SUM(D26:D34)</f>
        <v>1932360.72</v>
      </c>
      <c r="E24" s="36">
        <f>SUM(E26:E34)</f>
        <v>72276199.670000002</v>
      </c>
      <c r="F24" s="33"/>
      <c r="G24" s="38"/>
      <c r="H24" s="38"/>
      <c r="I24" s="40"/>
      <c r="J24" s="40"/>
      <c r="K24" s="29"/>
    </row>
    <row r="25" spans="1:14" x14ac:dyDescent="0.2">
      <c r="A25" s="37"/>
      <c r="B25" s="38"/>
      <c r="C25" s="39"/>
      <c r="D25" s="40"/>
      <c r="E25" s="40"/>
      <c r="F25" s="33"/>
      <c r="G25" s="46" t="s">
        <v>28</v>
      </c>
      <c r="H25" s="46"/>
      <c r="I25" s="36">
        <f>SUM(I27:I32)</f>
        <v>0</v>
      </c>
      <c r="J25" s="36">
        <f>SUM(J27:J32)</f>
        <v>0</v>
      </c>
      <c r="K25" s="29"/>
    </row>
    <row r="26" spans="1:14" x14ac:dyDescent="0.2">
      <c r="A26" s="34"/>
      <c r="B26" s="41" t="s">
        <v>29</v>
      </c>
      <c r="C26" s="41"/>
      <c r="D26" s="43">
        <f>IF([1]ESF!D29&lt;[1]ESF!E29,[1]ESF!E29-[1]ESF!D29,0)</f>
        <v>0</v>
      </c>
      <c r="E26" s="43">
        <f>IF(D26&gt;0,0,[1]ESF!D29-[1]ESF!E29)</f>
        <v>0</v>
      </c>
      <c r="F26" s="33"/>
      <c r="G26" s="38"/>
      <c r="H26" s="38"/>
      <c r="I26" s="40"/>
      <c r="J26" s="40"/>
      <c r="K26" s="29"/>
    </row>
    <row r="27" spans="1:14" x14ac:dyDescent="0.2">
      <c r="A27" s="34"/>
      <c r="B27" s="41" t="s">
        <v>30</v>
      </c>
      <c r="C27" s="41"/>
      <c r="D27" s="43">
        <f>IF([1]ESF!D30&lt;[1]ESF!E30,[1]ESF!E30-[1]ESF!D30,0)</f>
        <v>0</v>
      </c>
      <c r="E27" s="43">
        <f>IF(D27&gt;0,0,[1]ESF!D30-[1]ESF!E30)</f>
        <v>0</v>
      </c>
      <c r="F27" s="33"/>
      <c r="G27" s="41" t="s">
        <v>31</v>
      </c>
      <c r="H27" s="41"/>
      <c r="I27" s="43">
        <f>IF([1]ESF!I29&gt;[1]ESF!J29,[1]ESF!I29-[1]ESF!J29,0)</f>
        <v>0</v>
      </c>
      <c r="J27" s="43">
        <f>IF(I27&gt;0,0,[1]ESF!J29-[1]ESF!I29)</f>
        <v>0</v>
      </c>
      <c r="K27" s="29"/>
    </row>
    <row r="28" spans="1:14" x14ac:dyDescent="0.2">
      <c r="A28" s="34"/>
      <c r="B28" s="41" t="s">
        <v>32</v>
      </c>
      <c r="C28" s="41"/>
      <c r="D28" s="43">
        <f>IF([1]ESF!D31&lt;[1]ESF!E31,[1]ESF!E31-[1]ESF!D31,0)</f>
        <v>0</v>
      </c>
      <c r="E28" s="43">
        <f>IF(D28&gt;0,0,[1]ESF!D31-[1]ESF!E31)</f>
        <v>62633019.25</v>
      </c>
      <c r="F28" s="33"/>
      <c r="G28" s="41" t="s">
        <v>33</v>
      </c>
      <c r="H28" s="41"/>
      <c r="I28" s="43">
        <f>IF([1]ESF!I30&gt;[1]ESF!J30,[1]ESF!I30-[1]ESF!J30,0)</f>
        <v>0</v>
      </c>
      <c r="J28" s="43">
        <f>IF(I28&gt;0,0,[1]ESF!J30-[1]ESF!I30)</f>
        <v>0</v>
      </c>
      <c r="K28" s="29"/>
    </row>
    <row r="29" spans="1:14" x14ac:dyDescent="0.2">
      <c r="A29" s="34"/>
      <c r="B29" s="41" t="s">
        <v>34</v>
      </c>
      <c r="C29" s="41"/>
      <c r="D29" s="43">
        <f>IF([1]ESF!D32&lt;[1]ESF!E32,[1]ESF!E32-[1]ESF!D32,0)</f>
        <v>0</v>
      </c>
      <c r="E29" s="43">
        <f>IF(D29&gt;0,0,[1]ESF!D32-[1]ESF!E32)</f>
        <v>9643180.4199999999</v>
      </c>
      <c r="F29" s="33"/>
      <c r="G29" s="41" t="s">
        <v>35</v>
      </c>
      <c r="H29" s="41"/>
      <c r="I29" s="43">
        <f>IF([1]ESF!I31&gt;[1]ESF!J31,[1]ESF!I31-[1]ESF!J31,0)</f>
        <v>0</v>
      </c>
      <c r="J29" s="43">
        <f>IF(I29&gt;0,0,[1]ESF!J31-[1]ESF!I31)</f>
        <v>0</v>
      </c>
      <c r="K29" s="29"/>
    </row>
    <row r="30" spans="1:14" x14ac:dyDescent="0.2">
      <c r="A30" s="34"/>
      <c r="B30" s="41" t="s">
        <v>36</v>
      </c>
      <c r="C30" s="41"/>
      <c r="D30" s="43">
        <f>IF([1]ESF!D33&lt;[1]ESF!E33,[1]ESF!E33-[1]ESF!D33,0)</f>
        <v>0</v>
      </c>
      <c r="E30" s="43">
        <f>IF(D30&gt;0,0,[1]ESF!D33-[1]ESF!E33)</f>
        <v>0</v>
      </c>
      <c r="F30" s="33"/>
      <c r="G30" s="41" t="s">
        <v>37</v>
      </c>
      <c r="H30" s="41"/>
      <c r="I30" s="43">
        <f>IF([1]ESF!I32&gt;[1]ESF!J32,[1]ESF!I32-[1]ESF!J32,0)</f>
        <v>0</v>
      </c>
      <c r="J30" s="43">
        <f>IF(I30&gt;0,0,[1]ESF!J32-[1]ESF!I32)</f>
        <v>0</v>
      </c>
      <c r="K30" s="29"/>
    </row>
    <row r="31" spans="1:14" ht="26.1" customHeight="1" x14ac:dyDescent="0.2">
      <c r="A31" s="34"/>
      <c r="B31" s="45" t="s">
        <v>38</v>
      </c>
      <c r="C31" s="45"/>
      <c r="D31" s="43">
        <f>IF([1]ESF!D34&lt;[1]ESF!E34,[1]ESF!E34-[1]ESF!D34,0)</f>
        <v>1932360.72</v>
      </c>
      <c r="E31" s="43">
        <f>IF(D31&gt;0,0,[1]ESF!D34-[1]ESF!E34)</f>
        <v>0</v>
      </c>
      <c r="F31" s="33"/>
      <c r="G31" s="45" t="s">
        <v>39</v>
      </c>
      <c r="H31" s="45"/>
      <c r="I31" s="43">
        <f>IF([1]ESF!I33&gt;[1]ESF!J33,[1]ESF!I33-[1]ESF!J33,0)</f>
        <v>0</v>
      </c>
      <c r="J31" s="43">
        <f>IF(I31&gt;0,0,[1]ESF!J33-[1]ESF!I33)</f>
        <v>0</v>
      </c>
      <c r="K31" s="29"/>
    </row>
    <row r="32" spans="1:14" x14ac:dyDescent="0.2">
      <c r="A32" s="34"/>
      <c r="B32" s="41" t="s">
        <v>40</v>
      </c>
      <c r="C32" s="41"/>
      <c r="D32" s="43">
        <f>IF([1]ESF!D35&lt;[1]ESF!E35,[1]ESF!E35-[1]ESF!D35,0)</f>
        <v>0</v>
      </c>
      <c r="E32" s="43">
        <f>IF(D32&gt;0,0,[1]ESF!D35-[1]ESF!E35)</f>
        <v>0</v>
      </c>
      <c r="F32" s="33"/>
      <c r="G32" s="41" t="s">
        <v>41</v>
      </c>
      <c r="H32" s="41"/>
      <c r="I32" s="43">
        <f>IF([1]ESF!I34&gt;[1]ESF!J34,[1]ESF!I34-[1]ESF!J34,0)</f>
        <v>0</v>
      </c>
      <c r="J32" s="43">
        <f>IF(I32&gt;0,0,[1]ESF!J34-[1]ESF!I34)</f>
        <v>0</v>
      </c>
      <c r="K32" s="29"/>
    </row>
    <row r="33" spans="1:11" ht="25.5" customHeight="1" x14ac:dyDescent="0.2">
      <c r="A33" s="34"/>
      <c r="B33" s="45" t="s">
        <v>42</v>
      </c>
      <c r="C33" s="45"/>
      <c r="D33" s="43">
        <f>IF([1]ESF!D36&lt;[1]ESF!E36,[1]ESF!E36-[1]ESF!D36,0)</f>
        <v>0</v>
      </c>
      <c r="E33" s="43">
        <f>IF(D33&gt;0,0,[1]ESF!D36-[1]ESF!E36)</f>
        <v>0</v>
      </c>
      <c r="F33" s="33"/>
      <c r="G33" s="38"/>
      <c r="H33" s="38"/>
      <c r="I33" s="47"/>
      <c r="J33" s="47"/>
      <c r="K33" s="29"/>
    </row>
    <row r="34" spans="1:11" x14ac:dyDescent="0.2">
      <c r="A34" s="34"/>
      <c r="B34" s="41" t="s">
        <v>43</v>
      </c>
      <c r="C34" s="41"/>
      <c r="D34" s="43">
        <f>IF([1]ESF!D37&lt;[1]ESF!E37,[1]ESF!E37-[1]ESF!D37,0)</f>
        <v>0</v>
      </c>
      <c r="E34" s="43">
        <f>IF(D34&gt;0,0,[1]ESF!D37-[1]ESF!E37)</f>
        <v>0</v>
      </c>
      <c r="F34" s="33"/>
      <c r="G34" s="35" t="s">
        <v>44</v>
      </c>
      <c r="H34" s="35"/>
      <c r="I34" s="36">
        <f>-I36+I42+I50</f>
        <v>14262960.189999999</v>
      </c>
      <c r="J34" s="36">
        <f>J36+J42+J50</f>
        <v>1577214.67</v>
      </c>
      <c r="K34" s="29"/>
    </row>
    <row r="35" spans="1:11" x14ac:dyDescent="0.2">
      <c r="A35" s="37"/>
      <c r="B35" s="38"/>
      <c r="C35" s="39"/>
      <c r="D35" s="47"/>
      <c r="E35" s="47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0</v>
      </c>
      <c r="J36" s="36">
        <f>SUM(J38:J40)</f>
        <v>1577214.67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ht="15" x14ac:dyDescent="0.25">
      <c r="A38" s="34"/>
      <c r="B38" s="15"/>
      <c r="C38" s="15"/>
      <c r="D38" s="15"/>
      <c r="E38" s="15"/>
      <c r="F38" s="33"/>
      <c r="G38" s="41" t="s">
        <v>46</v>
      </c>
      <c r="H38" s="41"/>
      <c r="I38" s="43">
        <f>IF([1]ESF!I44&gt;[1]ESF!J44,[1]ESF!I44-[1]ESF!J44,0)</f>
        <v>0</v>
      </c>
      <c r="J38" s="42">
        <v>1577214.67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47</v>
      </c>
      <c r="H39" s="41"/>
      <c r="I39" s="43">
        <f>IF([1]ESF!I45&gt;[1]ESF!J45,[1]ESF!I45-[1]ESF!J45,0)</f>
        <v>0</v>
      </c>
      <c r="J39" s="43">
        <f>IF(I39&gt;0,0,[1]ESF!J45-[1]ESF!I45)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48</v>
      </c>
      <c r="H40" s="41"/>
      <c r="I40" s="43">
        <f>IF([1]ESF!I46&gt;[1]ESF!J46,[1]ESF!I46-[1]ESF!J46,0)</f>
        <v>0</v>
      </c>
      <c r="J40" s="43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14262960.189999999</v>
      </c>
      <c r="J42" s="36">
        <f>SUM(J44:J48)</f>
        <v>0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ht="15" x14ac:dyDescent="0.25">
      <c r="A44" s="34"/>
      <c r="B44" s="15"/>
      <c r="C44" s="15"/>
      <c r="D44" s="15"/>
      <c r="E44" s="15"/>
      <c r="F44" s="33"/>
      <c r="G44" s="41" t="s">
        <v>50</v>
      </c>
      <c r="H44" s="41"/>
      <c r="I44" s="42">
        <v>4311711.0999999996</v>
      </c>
      <c r="J44" s="42">
        <v>0</v>
      </c>
      <c r="K44" s="29"/>
    </row>
    <row r="45" spans="1:11" ht="15" x14ac:dyDescent="0.25">
      <c r="A45" s="34"/>
      <c r="B45" s="15"/>
      <c r="C45" s="15"/>
      <c r="D45" s="15"/>
      <c r="E45" s="15"/>
      <c r="F45" s="33"/>
      <c r="G45" s="41" t="s">
        <v>51</v>
      </c>
      <c r="H45" s="41"/>
      <c r="I45" s="42">
        <v>9951249.0899999999</v>
      </c>
      <c r="J45" s="42">
        <v>0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52</v>
      </c>
      <c r="H46" s="41"/>
      <c r="I46" s="43">
        <f>IF([1]ESF!I52&gt;[1]ESF!J52,[1]ESF!I52-[1]ESF!J52,0)</f>
        <v>0</v>
      </c>
      <c r="J46" s="43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53</v>
      </c>
      <c r="H47" s="41"/>
      <c r="I47" s="43">
        <f>IF([1]ESF!I53&gt;[1]ESF!J53,[1]ESF!I53-[1]ESF!J53,0)</f>
        <v>0</v>
      </c>
      <c r="J47" s="43">
        <f>IF(I47&gt;0,0,[1]ESF!J53-[1]ESF!I53)</f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54</v>
      </c>
      <c r="H48" s="41"/>
      <c r="I48" s="43">
        <f>IF([1]ESF!I54&gt;[1]ESF!J54,[1]ESF!I54-[1]ESF!J54,0)</f>
        <v>0</v>
      </c>
      <c r="J48" s="43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56</v>
      </c>
      <c r="H52" s="41"/>
      <c r="I52" s="43">
        <f>IF([1]ESF!I58&gt;[1]ESF!J58,[1]ESF!I58-[1]ESF!J58,0)</f>
        <v>0</v>
      </c>
      <c r="J52" s="43">
        <f>IF(I52&gt;0,0,[1]ESF!J58-[1]ESF!I58)</f>
        <v>0</v>
      </c>
      <c r="K52" s="29"/>
    </row>
    <row r="53" spans="1:11" ht="19.5" customHeight="1" x14ac:dyDescent="0.2">
      <c r="A53" s="48"/>
      <c r="B53" s="49"/>
      <c r="C53" s="49"/>
      <c r="D53" s="49"/>
      <c r="E53" s="49"/>
      <c r="F53" s="50"/>
      <c r="G53" s="51" t="s">
        <v>57</v>
      </c>
      <c r="H53" s="51"/>
      <c r="I53" s="52">
        <f>IF([1]ESF!I59&gt;[1]ESF!J59,[1]ESF!I59-[1]ESF!J59,0)</f>
        <v>0</v>
      </c>
      <c r="J53" s="52">
        <f>IF(I53&gt;0,0,[1]ESF!J59-[1]ESF!I59)</f>
        <v>0</v>
      </c>
      <c r="K53" s="53"/>
    </row>
    <row r="54" spans="1:11" ht="6" customHeight="1" x14ac:dyDescent="0.2">
      <c r="A54" s="54"/>
      <c r="B54" s="49"/>
      <c r="C54" s="55"/>
      <c r="D54" s="56"/>
      <c r="E54" s="57"/>
      <c r="F54" s="57"/>
      <c r="G54" s="49"/>
      <c r="H54" s="58"/>
      <c r="I54" s="56"/>
      <c r="J54" s="57"/>
      <c r="K54" s="57"/>
    </row>
    <row r="55" spans="1:11" ht="6" customHeight="1" x14ac:dyDescent="0.2">
      <c r="A55" s="15"/>
      <c r="C55" s="59"/>
      <c r="D55" s="60"/>
      <c r="E55" s="61"/>
      <c r="F55" s="61"/>
      <c r="H55" s="62"/>
      <c r="I55" s="60"/>
      <c r="J55" s="61"/>
      <c r="K55" s="61"/>
    </row>
    <row r="56" spans="1:11" ht="6" customHeight="1" x14ac:dyDescent="0.2">
      <c r="B56" s="59"/>
      <c r="C56" s="60"/>
      <c r="D56" s="61"/>
      <c r="E56" s="61"/>
      <c r="G56" s="63"/>
      <c r="H56" s="64"/>
      <c r="I56" s="61"/>
      <c r="J56" s="61"/>
    </row>
    <row r="57" spans="1:11" ht="15" customHeight="1" x14ac:dyDescent="0.2">
      <c r="B57" s="65" t="s">
        <v>58</v>
      </c>
      <c r="C57" s="65"/>
      <c r="D57" s="65"/>
      <c r="E57" s="65"/>
      <c r="F57" s="65"/>
      <c r="G57" s="65"/>
      <c r="H57" s="65"/>
      <c r="I57" s="65"/>
      <c r="J57" s="65"/>
    </row>
    <row r="58" spans="1:11" ht="9.75" customHeight="1" x14ac:dyDescent="0.2">
      <c r="B58" s="59"/>
      <c r="C58" s="60"/>
      <c r="D58" s="61"/>
      <c r="E58" s="61"/>
      <c r="G58" s="63"/>
      <c r="H58" s="64"/>
      <c r="I58" s="61"/>
      <c r="J58" s="61"/>
    </row>
    <row r="59" spans="1:11" ht="50.1" customHeight="1" x14ac:dyDescent="0.2">
      <c r="B59" s="59"/>
      <c r="C59" s="66"/>
      <c r="D59" s="67"/>
      <c r="E59" s="61"/>
      <c r="G59" s="68"/>
      <c r="H59" s="69"/>
      <c r="I59" s="61"/>
      <c r="J59" s="61"/>
    </row>
    <row r="60" spans="1:11" ht="14.1" customHeight="1" x14ac:dyDescent="0.2">
      <c r="B60" s="70"/>
      <c r="C60" s="71" t="str">
        <f>[1]EA!C60</f>
        <v>SOFIA AYALA RODRIGUEZ</v>
      </c>
      <c r="D60" s="71"/>
      <c r="E60" s="61"/>
      <c r="F60" s="61"/>
      <c r="G60" s="72" t="str">
        <f>[1]EA!G60</f>
        <v>JOSE EDUARDO ADRIAN SORIA CRUZ</v>
      </c>
      <c r="H60" s="72"/>
      <c r="I60" s="39"/>
      <c r="J60" s="61"/>
    </row>
    <row r="61" spans="1:11" ht="14.1" customHeight="1" x14ac:dyDescent="0.2">
      <c r="B61" s="73"/>
      <c r="C61" s="74" t="str">
        <f>[1]EA!C61</f>
        <v>RECTORA</v>
      </c>
      <c r="D61" s="74"/>
      <c r="E61" s="75"/>
      <c r="F61" s="75"/>
      <c r="G61" s="76" t="str">
        <f>[1]EA!G61</f>
        <v>DIRECTOR DE ADMINISTRACION Y FINANZAS</v>
      </c>
      <c r="H61" s="76"/>
      <c r="I61" s="39"/>
      <c r="J61" s="61"/>
    </row>
    <row r="62" spans="1:11" x14ac:dyDescent="0.2">
      <c r="A62" s="77"/>
      <c r="F62" s="33"/>
    </row>
  </sheetData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" right="0.7" top="0.75" bottom="0.75" header="0.3" footer="0.3"/>
  <pageSetup paperSize="9" scale="3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2018-08-02T18:27:39Z</dcterms:created>
  <dcterms:modified xsi:type="dcterms:W3CDTF">2018-08-02T18:28:26Z</dcterms:modified>
</cp:coreProperties>
</file>