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Hoja1!$A$1:$L$62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C61" i="1"/>
  <c r="G60" i="1"/>
  <c r="C60" i="1"/>
  <c r="I53" i="1"/>
  <c r="J53" i="1" s="1"/>
  <c r="I52" i="1"/>
  <c r="J52" i="1" s="1"/>
  <c r="J50" i="1" s="1"/>
  <c r="I50" i="1"/>
  <c r="I48" i="1"/>
  <c r="J48" i="1" s="1"/>
  <c r="I47" i="1"/>
  <c r="J47" i="1" s="1"/>
  <c r="I46" i="1"/>
  <c r="J46" i="1" s="1"/>
  <c r="J42" i="1" s="1"/>
  <c r="I42" i="1"/>
  <c r="I40" i="1"/>
  <c r="J40" i="1" s="1"/>
  <c r="I39" i="1"/>
  <c r="J39" i="1" s="1"/>
  <c r="I38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E29" i="1"/>
  <c r="D29" i="1"/>
  <c r="J28" i="1"/>
  <c r="I28" i="1"/>
  <c r="E28" i="1"/>
  <c r="D28" i="1"/>
  <c r="J27" i="1"/>
  <c r="I27" i="1"/>
  <c r="E27" i="1"/>
  <c r="D27" i="1"/>
  <c r="E26" i="1"/>
  <c r="D26" i="1"/>
  <c r="J25" i="1"/>
  <c r="I25" i="1"/>
  <c r="E24" i="1"/>
  <c r="D24" i="1"/>
  <c r="I23" i="1"/>
  <c r="I22" i="1"/>
  <c r="J22" i="1" s="1"/>
  <c r="D22" i="1"/>
  <c r="E22" i="1" s="1"/>
  <c r="I21" i="1"/>
  <c r="J21" i="1" s="1"/>
  <c r="D21" i="1"/>
  <c r="E21" i="1" s="1"/>
  <c r="I20" i="1"/>
  <c r="J20" i="1" s="1"/>
  <c r="D20" i="1"/>
  <c r="E20" i="1" s="1"/>
  <c r="I19" i="1"/>
  <c r="J19" i="1" s="1"/>
  <c r="D19" i="1"/>
  <c r="E19" i="1" s="1"/>
  <c r="I18" i="1"/>
  <c r="J18" i="1" s="1"/>
  <c r="J14" i="1" s="1"/>
  <c r="J12" i="1" s="1"/>
  <c r="D18" i="1"/>
  <c r="E18" i="1" s="1"/>
  <c r="I17" i="1"/>
  <c r="E17" i="1"/>
  <c r="D17" i="1"/>
  <c r="I16" i="1"/>
  <c r="I14" i="1" s="1"/>
  <c r="I12" i="1" s="1"/>
  <c r="E16" i="1"/>
  <c r="J36" i="1" l="1"/>
  <c r="J34" i="1" s="1"/>
  <c r="D14" i="1"/>
  <c r="I36" i="1"/>
  <c r="I34" i="1" s="1"/>
  <c r="D12" i="1" l="1"/>
  <c r="E14" i="1"/>
  <c r="E12" i="1" s="1"/>
</calcChain>
</file>

<file path=xl/sharedStrings.xml><?xml version="1.0" encoding="utf-8"?>
<sst xmlns="http://schemas.openxmlformats.org/spreadsheetml/2006/main" count="62" uniqueCount="59">
  <si>
    <t>ESTADO DE CAMBIOS EN LA SITUACIÓN FINANCIERA</t>
  </si>
  <si>
    <t>Al 30 de Junio del 2015</t>
  </si>
  <si>
    <t>(Pesos)</t>
  </si>
  <si>
    <t>Ente Público:</t>
  </si>
  <si>
    <t>UNIVERSIDAD TECNOLOGICA DE SAN MIGUEL DE ALLENDE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</si>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</sst>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4" fontId="0" fillId="0" borderId="0" xfId="0" applyNumberFormat="1"/>
    <xf numFmtId="3" fontId="6" fillId="3" borderId="0" xfId="1" applyNumberFormat="1" applyFont="1" applyFill="1" applyBorder="1" applyAlignment="1" applyProtection="1">
      <alignment horizontal="right" vertical="top" wrapText="1"/>
    </xf>
    <xf numFmtId="4" fontId="2" fillId="3" borderId="0" xfId="0" applyNumberFormat="1" applyFont="1" applyFill="1"/>
    <xf numFmtId="0" fontId="6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6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 vertical="top" wrapText="1"/>
    </xf>
    <xf numFmtId="3" fontId="6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Protection="1">
      <protection locked="0"/>
    </xf>
    <xf numFmtId="43" fontId="6" fillId="3" borderId="0" xfId="1" applyFont="1" applyFill="1" applyBorder="1" applyProtection="1"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>
        <row r="16">
          <cell r="D16">
            <v>-305085.56</v>
          </cell>
          <cell r="E16">
            <v>-2386060.61</v>
          </cell>
          <cell r="I16">
            <v>-2887825.41</v>
          </cell>
          <cell r="J16">
            <v>160824.48000000001</v>
          </cell>
        </row>
        <row r="17">
          <cell r="D17">
            <v>40100857.869999997</v>
          </cell>
          <cell r="E17">
            <v>-17240.79</v>
          </cell>
          <cell r="I17">
            <v>0</v>
          </cell>
          <cell r="J17">
            <v>0</v>
          </cell>
        </row>
        <row r="18">
          <cell r="D18">
            <v>95618.28</v>
          </cell>
          <cell r="E18">
            <v>0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I23">
            <v>172159.24</v>
          </cell>
          <cell r="J23">
            <v>0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62633019.25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9643180.4199999999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-1932360.72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-83031304.049999997</v>
          </cell>
          <cell r="J44">
            <v>0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3" width="11.42578125" style="5"/>
    <col min="14" max="14" width="12.85546875" style="5" bestFit="1" customWidth="1"/>
    <col min="15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25861648.93</v>
      </c>
      <c r="E12" s="36">
        <f>E14+E24</f>
        <v>88560628.400000006</v>
      </c>
      <c r="F12" s="33"/>
      <c r="G12" s="35" t="s">
        <v>9</v>
      </c>
      <c r="H12" s="35"/>
      <c r="I12" s="36">
        <f>I14+I25</f>
        <v>172159.24</v>
      </c>
      <c r="J12" s="36">
        <f>J14+J25</f>
        <v>1477912.18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23929288.210000001</v>
      </c>
      <c r="E14" s="36">
        <f>SUM(E16:E22)-D14</f>
        <v>16284428.729999997</v>
      </c>
      <c r="F14" s="33"/>
      <c r="G14" s="35" t="s">
        <v>11</v>
      </c>
      <c r="H14" s="35"/>
      <c r="I14" s="36">
        <f>SUM(I16:I23)</f>
        <v>172159.24</v>
      </c>
      <c r="J14" s="36">
        <f>SUM(J16:J23)</f>
        <v>1477912.18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ht="15" x14ac:dyDescent="0.25">
      <c r="A16" s="34"/>
      <c r="B16" s="41" t="s">
        <v>12</v>
      </c>
      <c r="C16" s="41"/>
      <c r="D16" s="42">
        <v>23929288.210000001</v>
      </c>
      <c r="E16" s="43">
        <f>IF(D16&gt;0,0,[1]ESF!D16-[1]ESF!E16)</f>
        <v>0</v>
      </c>
      <c r="F16" s="33"/>
      <c r="G16" s="41" t="s">
        <v>13</v>
      </c>
      <c r="H16" s="41"/>
      <c r="I16" s="43">
        <f>IF([1]ESF!I16&gt;[1]ESF!J16,[1]ESF!I16-[1]ESF!J16,0)</f>
        <v>0</v>
      </c>
      <c r="J16" s="43">
        <v>1300524.46</v>
      </c>
      <c r="K16" s="29"/>
    </row>
    <row r="17" spans="1:14" x14ac:dyDescent="0.2">
      <c r="A17" s="34"/>
      <c r="B17" s="41" t="s">
        <v>14</v>
      </c>
      <c r="C17" s="41"/>
      <c r="D17" s="43">
        <f>IF([1]ESF!D17&lt;[1]ESF!E17,[1]ESF!E17-[1]ESF!D17,0)</f>
        <v>0</v>
      </c>
      <c r="E17" s="43">
        <f>IF(D17&gt;0,0,[1]ESF!D17-[1]ESF!E17)</f>
        <v>40118098.659999996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v>0</v>
      </c>
      <c r="K17" s="29"/>
    </row>
    <row r="18" spans="1:14" x14ac:dyDescent="0.2">
      <c r="A18" s="34"/>
      <c r="B18" s="41" t="s">
        <v>16</v>
      </c>
      <c r="C18" s="41"/>
      <c r="D18" s="43">
        <f>IF([1]ESF!D18&lt;[1]ESF!E18,[1]ESF!E18-[1]ESF!D18,0)</f>
        <v>0</v>
      </c>
      <c r="E18" s="43">
        <f>IF(D18&gt;0,0,[1]ESF!D18-[1]ESF!E18)</f>
        <v>95618.28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4" x14ac:dyDescent="0.2">
      <c r="A19" s="34"/>
      <c r="B19" s="41" t="s">
        <v>18</v>
      </c>
      <c r="C19" s="41"/>
      <c r="D19" s="43">
        <f>IF([1]ESF!D19&lt;[1]ESF!E19,[1]ESF!E19-[1]ESF!D19,0)</f>
        <v>0</v>
      </c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</row>
    <row r="20" spans="1:14" x14ac:dyDescent="0.2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  <c r="N20" s="44"/>
    </row>
    <row r="21" spans="1:14" ht="25.5" customHeight="1" x14ac:dyDescent="0.2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4" x14ac:dyDescent="0.2">
      <c r="A22" s="34"/>
      <c r="B22" s="41" t="s">
        <v>24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25</v>
      </c>
      <c r="H22" s="41"/>
      <c r="I22" s="43">
        <f>IF([1]ESF!I22&gt;[1]ESF!J22,[1]ESF!I22-[1]ESF!J22,0)</f>
        <v>0</v>
      </c>
      <c r="J22" s="43">
        <f>IF(I22&gt;0,0,[1]ESF!J22-[1]ESF!I22)</f>
        <v>0</v>
      </c>
      <c r="K22" s="29"/>
    </row>
    <row r="23" spans="1:14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f>IF([1]ESF!I23&gt;[1]ESF!J23,[1]ESF!I23-[1]ESF!J23,0)</f>
        <v>172159.24</v>
      </c>
      <c r="J23" s="43">
        <v>177387.72</v>
      </c>
      <c r="K23" s="29"/>
    </row>
    <row r="24" spans="1:14" x14ac:dyDescent="0.2">
      <c r="A24" s="37"/>
      <c r="B24" s="35" t="s">
        <v>27</v>
      </c>
      <c r="C24" s="35"/>
      <c r="D24" s="36">
        <f>SUM(D26:D34)</f>
        <v>1932360.72</v>
      </c>
      <c r="E24" s="36">
        <f>SUM(E26:E34)</f>
        <v>72276199.670000002</v>
      </c>
      <c r="F24" s="33"/>
      <c r="G24" s="38"/>
      <c r="H24" s="38"/>
      <c r="I24" s="40"/>
      <c r="J24" s="40"/>
      <c r="K24" s="29"/>
    </row>
    <row r="25" spans="1:14" x14ac:dyDescent="0.2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4" x14ac:dyDescent="0.2">
      <c r="A26" s="34"/>
      <c r="B26" s="41" t="s">
        <v>29</v>
      </c>
      <c r="C26" s="41"/>
      <c r="D26" s="43">
        <f>IF([1]ESF!D29&lt;[1]ESF!E29,[1]ESF!E29-[1]ESF!D29,0)</f>
        <v>0</v>
      </c>
      <c r="E26" s="43">
        <f>IF(D26&gt;0,0,[1]ESF!D29-[1]ESF!E29)</f>
        <v>0</v>
      </c>
      <c r="F26" s="33"/>
      <c r="G26" s="38"/>
      <c r="H26" s="38"/>
      <c r="I26" s="40"/>
      <c r="J26" s="40"/>
      <c r="K26" s="29"/>
    </row>
    <row r="27" spans="1:14" x14ac:dyDescent="0.2">
      <c r="A27" s="34"/>
      <c r="B27" s="41" t="s">
        <v>30</v>
      </c>
      <c r="C27" s="41"/>
      <c r="D27" s="43">
        <f>IF([1]ESF!D30&lt;[1]ESF!E30,[1]ESF!E30-[1]ESF!D30,0)</f>
        <v>0</v>
      </c>
      <c r="E27" s="43">
        <f>IF(D27&gt;0,0,[1]ESF!D30-[1]ESF!E30)</f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f>IF(I27&gt;0,0,[1]ESF!J29-[1]ESF!I29)</f>
        <v>0</v>
      </c>
      <c r="K27" s="29"/>
    </row>
    <row r="28" spans="1:14" x14ac:dyDescent="0.2">
      <c r="A28" s="34"/>
      <c r="B28" s="41" t="s">
        <v>32</v>
      </c>
      <c r="C28" s="41"/>
      <c r="D28" s="43">
        <f>IF([1]ESF!D31&lt;[1]ESF!E31,[1]ESF!E31-[1]ESF!D31,0)</f>
        <v>0</v>
      </c>
      <c r="E28" s="43">
        <f>IF(D28&gt;0,0,[1]ESF!D31-[1]ESF!E31)</f>
        <v>62633019.25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4" x14ac:dyDescent="0.2">
      <c r="A29" s="34"/>
      <c r="B29" s="41" t="s">
        <v>34</v>
      </c>
      <c r="C29" s="41"/>
      <c r="D29" s="43">
        <f>IF([1]ESF!D32&lt;[1]ESF!E32,[1]ESF!E32-[1]ESF!D32,0)</f>
        <v>0</v>
      </c>
      <c r="E29" s="43">
        <f>IF(D29&gt;0,0,[1]ESF!D32-[1]ESF!E32)</f>
        <v>9643180.4199999999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4" x14ac:dyDescent="0.2">
      <c r="A30" s="34"/>
      <c r="B30" s="41" t="s">
        <v>36</v>
      </c>
      <c r="C30" s="41"/>
      <c r="D30" s="43">
        <f>IF([1]ESF!D33&lt;[1]ESF!E33,[1]ESF!E33-[1]ESF!D33,0)</f>
        <v>0</v>
      </c>
      <c r="E30" s="43">
        <f>IF(D30&gt;0,0,[1]ESF!D33-[1]ESF!E33)</f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4" ht="26.1" customHeight="1" x14ac:dyDescent="0.2">
      <c r="A31" s="34"/>
      <c r="B31" s="45" t="s">
        <v>38</v>
      </c>
      <c r="C31" s="45"/>
      <c r="D31" s="43">
        <f>IF([1]ESF!D34&lt;[1]ESF!E34,[1]ESF!E34-[1]ESF!D34,0)</f>
        <v>1932360.72</v>
      </c>
      <c r="E31" s="43">
        <f>IF(D31&gt;0,0,[1]ESF!D34-[1]ESF!E34)</f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4" x14ac:dyDescent="0.2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1" x14ac:dyDescent="0.2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-I36+I42+I50</f>
        <v>14262960.189999999</v>
      </c>
      <c r="J34" s="36">
        <f>J36+J42+J50</f>
        <v>1577214.67</v>
      </c>
      <c r="K34" s="29"/>
    </row>
    <row r="35" spans="1:11" x14ac:dyDescent="0.2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0</v>
      </c>
      <c r="J36" s="36">
        <f>SUM(J38:J40)</f>
        <v>1577214.67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ht="15" x14ac:dyDescent="0.25">
      <c r="A38" s="34"/>
      <c r="B38" s="15"/>
      <c r="C38" s="15"/>
      <c r="D38" s="15"/>
      <c r="E38" s="15"/>
      <c r="F38" s="33"/>
      <c r="G38" s="41" t="s">
        <v>46</v>
      </c>
      <c r="H38" s="41"/>
      <c r="I38" s="43">
        <f>IF([1]ESF!I44&gt;[1]ESF!J44,[1]ESF!I44-[1]ESF!J44,0)</f>
        <v>0</v>
      </c>
      <c r="J38" s="42">
        <v>1577214.67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14262960.189999999</v>
      </c>
      <c r="J42" s="36">
        <f>SUM(J44:J48)</f>
        <v>0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ht="15" x14ac:dyDescent="0.25">
      <c r="A44" s="34"/>
      <c r="B44" s="15"/>
      <c r="C44" s="15"/>
      <c r="D44" s="15"/>
      <c r="E44" s="15"/>
      <c r="F44" s="33"/>
      <c r="G44" s="41" t="s">
        <v>50</v>
      </c>
      <c r="H44" s="41"/>
      <c r="I44" s="42">
        <v>4311711.0999999996</v>
      </c>
      <c r="J44" s="42">
        <v>0</v>
      </c>
      <c r="K44" s="29"/>
    </row>
    <row r="45" spans="1:11" ht="15" x14ac:dyDescent="0.25">
      <c r="A45" s="34"/>
      <c r="B45" s="15"/>
      <c r="C45" s="15"/>
      <c r="D45" s="15"/>
      <c r="E45" s="15"/>
      <c r="F45" s="33"/>
      <c r="G45" s="41" t="s">
        <v>51</v>
      </c>
      <c r="H45" s="41"/>
      <c r="I45" s="42">
        <v>9951249.0899999999</v>
      </c>
      <c r="J45" s="42">
        <v>0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3">
        <f>IF([1]ESF!I53&gt;[1]ESF!J53,[1]ESF!I53-[1]ESF!J53,0)</f>
        <v>0</v>
      </c>
      <c r="J47" s="43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tr">
        <f>[1]EA!C60</f>
        <v>SOFIA AYALA RODRIGUEZ</v>
      </c>
      <c r="D60" s="71"/>
      <c r="E60" s="61"/>
      <c r="F60" s="61"/>
      <c r="G60" s="72" t="str">
        <f>[1]EA!G60</f>
        <v>JOSE EDUARDO ADRIAN SORIA CRUZ</v>
      </c>
      <c r="H60" s="72"/>
      <c r="I60" s="39"/>
      <c r="J60" s="61"/>
    </row>
    <row r="61" spans="1:11" ht="14.1" customHeight="1" x14ac:dyDescent="0.2">
      <c r="B61" s="73"/>
      <c r="C61" s="74" t="str">
        <f>[1]EA!C61</f>
        <v>RECTORA</v>
      </c>
      <c r="D61" s="74"/>
      <c r="E61" s="75"/>
      <c r="F61" s="75"/>
      <c r="G61" s="76" t="str">
        <f>[1]EA!G61</f>
        <v>DIRECTOR DE ADMINISTRACION Y FINANZAS</v>
      </c>
      <c r="H61" s="76"/>
      <c r="I61" s="39"/>
      <c r="J61" s="61"/>
    </row>
    <row r="62" spans="1:11" x14ac:dyDescent="0.2">
      <c r="A62" s="77"/>
      <c r="F62" s="33"/>
    </row>
  </sheetData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" right="0.7" top="0.75" bottom="0.75" header="0.3" footer="0.3"/>
  <pageSetup paperSize="9" scale="3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2018-08-02T18:27:39Z</dcterms:created>
  <dcterms:modified xsi:type="dcterms:W3CDTF">2018-08-02T18:28:26Z</dcterms:modified>
</cp:coreProperties>
</file>