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C61" i="1"/>
  <c r="G60" i="1"/>
  <c r="C60" i="1"/>
  <c r="I53" i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J42" i="1" s="1"/>
  <c r="I42" i="1"/>
  <c r="I40" i="1"/>
  <c r="J40" i="1" s="1"/>
  <c r="I39" i="1"/>
  <c r="J39" i="1" s="1"/>
  <c r="I38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E27" i="1" s="1"/>
  <c r="D26" i="1"/>
  <c r="E26" i="1" s="1"/>
  <c r="I25" i="1"/>
  <c r="D24" i="1"/>
  <c r="I23" i="1"/>
  <c r="J22" i="1"/>
  <c r="I22" i="1"/>
  <c r="E22" i="1"/>
  <c r="D22" i="1"/>
  <c r="J21" i="1"/>
  <c r="I21" i="1"/>
  <c r="E21" i="1"/>
  <c r="D21" i="1"/>
  <c r="J20" i="1"/>
  <c r="I20" i="1"/>
  <c r="E20" i="1"/>
  <c r="D20" i="1"/>
  <c r="J19" i="1"/>
  <c r="I19" i="1"/>
  <c r="E19" i="1"/>
  <c r="D19" i="1"/>
  <c r="J18" i="1"/>
  <c r="J14" i="1" s="1"/>
  <c r="J12" i="1" s="1"/>
  <c r="I18" i="1"/>
  <c r="E18" i="1"/>
  <c r="D18" i="1"/>
  <c r="I17" i="1"/>
  <c r="D17" i="1"/>
  <c r="E17" i="1" s="1"/>
  <c r="I16" i="1"/>
  <c r="E16" i="1"/>
  <c r="I14" i="1"/>
  <c r="I12" i="1" s="1"/>
  <c r="E24" i="1" l="1"/>
  <c r="E12" i="1" s="1"/>
  <c r="J36" i="1"/>
  <c r="J34" i="1" s="1"/>
  <c r="D14" i="1"/>
  <c r="D12" i="1" s="1"/>
  <c r="I36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<sst xmlns="http://schemas.openxmlformats.org/spreadsheetml/2006/main" count="62" uniqueCount="59">
  <si>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</si>
  <si>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Marzo del 2015</t>
  </si>
  <si>
    <t>(Pesos)</t>
  </si>
  <si>
    <t>Ente Público:</t>
  </si>
  <si>
    <t>UNIVERSIDAD TECNOLOGICA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</si>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</sst>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4" fontId="0" fillId="0" borderId="0" xfId="0" applyNumberFormat="1"/>
    <xf numFmtId="3" fontId="6" fillId="3" borderId="0" xfId="1" applyNumberFormat="1" applyFont="1" applyFill="1" applyBorder="1" applyAlignment="1" applyProtection="1">
      <alignment horizontal="right" vertical="top" wrapText="1"/>
    </xf>
    <xf numFmtId="4" fontId="2" fillId="3" borderId="0" xfId="0" applyNumberFormat="1" applyFont="1" applyFill="1"/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Protection="1">
      <protection locked="0"/>
    </xf>
    <xf numFmtId="43" fontId="6" fillId="3" borderId="0" xfId="1" applyFont="1" applyFill="1" applyBorder="1" applyProtection="1"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6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>
        <row r="16">
          <cell r="D16">
            <v>6189414.1100000003</v>
          </cell>
          <cell r="E16">
            <v>23624202.649999999</v>
          </cell>
          <cell r="I16">
            <v>-3223268.51</v>
          </cell>
          <cell r="J16">
            <v>-4188349.87</v>
          </cell>
        </row>
        <row r="17">
          <cell r="D17">
            <v>18949715.829999998</v>
          </cell>
          <cell r="E17">
            <v>5038774.5999999996</v>
          </cell>
          <cell r="I17">
            <v>0</v>
          </cell>
          <cell r="J17">
            <v>0</v>
          </cell>
        </row>
        <row r="18">
          <cell r="D18">
            <v>10314.540000000001</v>
          </cell>
          <cell r="E18">
            <v>20580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498879.2</v>
          </cell>
          <cell r="J23">
            <v>-5228.4799999999996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62633019.25</v>
          </cell>
          <cell r="E31">
            <v>62633019.25</v>
          </cell>
          <cell r="I31">
            <v>0</v>
          </cell>
          <cell r="J31">
            <v>0</v>
          </cell>
        </row>
        <row r="32">
          <cell r="D32">
            <v>9643180.4199999999</v>
          </cell>
          <cell r="E32">
            <v>9643180.4199999999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-1932360.72</v>
          </cell>
          <cell r="E34">
            <v>-1932360.72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-83031304.049999997</v>
          </cell>
          <cell r="J44">
            <v>-84608518.719999999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3" width="11.42578125" style="5"/>
    <col min="14" max="14" width="12.85546875" style="5" bestFit="1" customWidth="1"/>
    <col min="15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9"/>
      <c r="E5" s="8" t="s">
        <v>3</v>
      </c>
      <c r="F5" s="10" t="s">
        <v>4</v>
      </c>
      <c r="G5" s="10"/>
      <c r="H5" s="10"/>
      <c r="I5" s="9"/>
      <c r="J5" s="9"/>
      <c r="K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10265.459999999999</v>
      </c>
      <c r="E12" s="36">
        <f>E14+E24</f>
        <v>-3523847</v>
      </c>
      <c r="F12" s="33"/>
      <c r="G12" s="35" t="s">
        <v>9</v>
      </c>
      <c r="H12" s="35"/>
      <c r="I12" s="36">
        <f>I14+I25</f>
        <v>1469189.0400000003</v>
      </c>
      <c r="J12" s="36">
        <f>J14+J25</f>
        <v>0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10265.459999999999</v>
      </c>
      <c r="E14" s="36">
        <v>-3523847</v>
      </c>
      <c r="F14" s="33"/>
      <c r="G14" s="35" t="s">
        <v>11</v>
      </c>
      <c r="H14" s="35"/>
      <c r="I14" s="36">
        <f>SUM(I16:I23)</f>
        <v>1469189.0400000003</v>
      </c>
      <c r="J14" s="36">
        <f>SUM(J16:J23)</f>
        <v>0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ht="15" x14ac:dyDescent="0.25">
      <c r="A16" s="34"/>
      <c r="B16" s="41" t="s">
        <v>12</v>
      </c>
      <c r="C16" s="41"/>
      <c r="D16" s="42"/>
      <c r="E16" s="43">
        <f>IF(D16&gt;0,0,[1]ESF!D16-[1]ESF!E16)</f>
        <v>-17434788.539999999</v>
      </c>
      <c r="F16" s="33"/>
      <c r="G16" s="41" t="s">
        <v>13</v>
      </c>
      <c r="H16" s="41"/>
      <c r="I16" s="43">
        <f>IF([1]ESF!I16&gt;[1]ESF!J16,[1]ESF!I16-[1]ESF!J16,0)</f>
        <v>965081.36000000034</v>
      </c>
      <c r="J16" s="43"/>
      <c r="K16" s="29"/>
    </row>
    <row r="17" spans="1:14" x14ac:dyDescent="0.2">
      <c r="A17" s="34"/>
      <c r="B17" s="41" t="s">
        <v>14</v>
      </c>
      <c r="C17" s="41"/>
      <c r="D17" s="43">
        <f>IF([1]ESF!D17&lt;[1]ESF!E17,[1]ESF!E17-[1]ESF!D17,0)</f>
        <v>0</v>
      </c>
      <c r="E17" s="43">
        <f>IF(D17&gt;0,0,[1]ESF!D17-[1]ESF!E17)</f>
        <v>13910941.229999999</v>
      </c>
      <c r="F17" s="33"/>
      <c r="G17" s="41" t="s">
        <v>15</v>
      </c>
      <c r="H17" s="41"/>
      <c r="I17" s="43">
        <f>IF([1]ESF!I17&gt;[1]ESF!J17,[1]ESF!I17-[1]ESF!J17,0)</f>
        <v>0</v>
      </c>
      <c r="J17" s="43">
        <v>0</v>
      </c>
      <c r="K17" s="29"/>
    </row>
    <row r="18" spans="1:14" x14ac:dyDescent="0.2">
      <c r="A18" s="34"/>
      <c r="B18" s="41" t="s">
        <v>16</v>
      </c>
      <c r="C18" s="41"/>
      <c r="D18" s="43">
        <f>IF([1]ESF!D18&lt;[1]ESF!E18,[1]ESF!E18-[1]ESF!D18,0)</f>
        <v>10265.459999999999</v>
      </c>
      <c r="E18" s="43">
        <f>IF(D18&gt;0,0,[1]ESF!D18-[1]ESF!E18)</f>
        <v>0</v>
      </c>
      <c r="F18" s="33"/>
      <c r="G18" s="41" t="s">
        <v>17</v>
      </c>
      <c r="H18" s="41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4" x14ac:dyDescent="0.2">
      <c r="A19" s="34"/>
      <c r="B19" s="41" t="s">
        <v>18</v>
      </c>
      <c r="C19" s="41"/>
      <c r="D19" s="43">
        <f>IF([1]ESF!D19&lt;[1]ESF!E19,[1]ESF!E19-[1]ESF!D19,0)</f>
        <v>0</v>
      </c>
      <c r="E19" s="43">
        <f>IF(D19&gt;0,0,[1]ESF!D19-[1]ESF!E19)</f>
        <v>0</v>
      </c>
      <c r="F19" s="33"/>
      <c r="G19" s="41" t="s">
        <v>19</v>
      </c>
      <c r="H19" s="41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4" x14ac:dyDescent="0.2">
      <c r="A20" s="34"/>
      <c r="B20" s="41" t="s">
        <v>20</v>
      </c>
      <c r="C20" s="41"/>
      <c r="D20" s="43">
        <f>IF([1]ESF!D20&lt;[1]ESF!E20,[1]ESF!E20-[1]ESF!D20,0)</f>
        <v>0</v>
      </c>
      <c r="E20" s="43">
        <f>IF(D20&gt;0,0,[1]ESF!D20-[1]ESF!E20)</f>
        <v>0</v>
      </c>
      <c r="F20" s="33"/>
      <c r="G20" s="41" t="s">
        <v>21</v>
      </c>
      <c r="H20" s="41"/>
      <c r="I20" s="43">
        <f>IF([1]ESF!I20&gt;[1]ESF!J20,[1]ESF!I20-[1]ESF!J20,0)</f>
        <v>0</v>
      </c>
      <c r="J20" s="43">
        <f>IF(I20&gt;0,0,[1]ESF!J20-[1]ESF!I20)</f>
        <v>0</v>
      </c>
      <c r="K20" s="29"/>
      <c r="N20" s="44"/>
    </row>
    <row r="21" spans="1:14" ht="25.5" customHeight="1" x14ac:dyDescent="0.2">
      <c r="A21" s="34"/>
      <c r="B21" s="41" t="s">
        <v>22</v>
      </c>
      <c r="C21" s="41"/>
      <c r="D21" s="43">
        <f>IF([1]ESF!D21&lt;[1]ESF!E21,[1]ESF!E21-[1]ESF!D21,0)</f>
        <v>0</v>
      </c>
      <c r="E21" s="43">
        <f>IF(D21&gt;0,0,[1]ESF!D21-[1]ESF!E21)</f>
        <v>0</v>
      </c>
      <c r="F21" s="33"/>
      <c r="G21" s="45" t="s">
        <v>23</v>
      </c>
      <c r="H21" s="45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4" x14ac:dyDescent="0.2">
      <c r="A22" s="34"/>
      <c r="B22" s="41" t="s">
        <v>24</v>
      </c>
      <c r="C22" s="41"/>
      <c r="D22" s="43">
        <f>IF([1]ESF!D22&lt;[1]ESF!E22,[1]ESF!E22-[1]ESF!D22,0)</f>
        <v>0</v>
      </c>
      <c r="E22" s="43">
        <f>IF(D22&gt;0,0,[1]ESF!D22-[1]ESF!E22)</f>
        <v>0</v>
      </c>
      <c r="F22" s="33"/>
      <c r="G22" s="41" t="s">
        <v>25</v>
      </c>
      <c r="H22" s="41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4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3">
        <f>IF([1]ESF!I23&gt;[1]ESF!J23,[1]ESF!I23-[1]ESF!J23,0)</f>
        <v>504107.68</v>
      </c>
      <c r="J23" s="43"/>
      <c r="K23" s="29"/>
    </row>
    <row r="24" spans="1:14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0</v>
      </c>
      <c r="F24" s="33"/>
      <c r="G24" s="38"/>
      <c r="H24" s="38"/>
      <c r="I24" s="40"/>
      <c r="J24" s="40"/>
      <c r="K24" s="29"/>
    </row>
    <row r="25" spans="1:14" x14ac:dyDescent="0.2">
      <c r="A25" s="37"/>
      <c r="B25" s="38"/>
      <c r="C25" s="39"/>
      <c r="D25" s="40"/>
      <c r="E25" s="40"/>
      <c r="F25" s="33"/>
      <c r="G25" s="46" t="s">
        <v>28</v>
      </c>
      <c r="H25" s="46"/>
      <c r="I25" s="36">
        <f>SUM(I27:I32)</f>
        <v>0</v>
      </c>
      <c r="J25" s="36">
        <f>SUM(J27:J32)</f>
        <v>0</v>
      </c>
      <c r="K25" s="29"/>
    </row>
    <row r="26" spans="1:14" x14ac:dyDescent="0.2">
      <c r="A26" s="34"/>
      <c r="B26" s="41" t="s">
        <v>29</v>
      </c>
      <c r="C26" s="41"/>
      <c r="D26" s="43">
        <f>IF([1]ESF!D29&lt;[1]ESF!E29,[1]ESF!E29-[1]ESF!D29,0)</f>
        <v>0</v>
      </c>
      <c r="E26" s="43">
        <f>IF(D26&gt;0,0,[1]ESF!D29-[1]ESF!E29)</f>
        <v>0</v>
      </c>
      <c r="F26" s="33"/>
      <c r="G26" s="38"/>
      <c r="H26" s="38"/>
      <c r="I26" s="40"/>
      <c r="J26" s="40"/>
      <c r="K26" s="29"/>
    </row>
    <row r="27" spans="1:14" x14ac:dyDescent="0.2">
      <c r="A27" s="34"/>
      <c r="B27" s="41" t="s">
        <v>30</v>
      </c>
      <c r="C27" s="41"/>
      <c r="D27" s="43">
        <f>IF([1]ESF!D30&lt;[1]ESF!E30,[1]ESF!E30-[1]ESF!D30,0)</f>
        <v>0</v>
      </c>
      <c r="E27" s="43">
        <f>IF(D27&gt;0,0,[1]ESF!D30-[1]ESF!E30)</f>
        <v>0</v>
      </c>
      <c r="F27" s="33"/>
      <c r="G27" s="41" t="s">
        <v>31</v>
      </c>
      <c r="H27" s="41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4" x14ac:dyDescent="0.2">
      <c r="A28" s="34"/>
      <c r="B28" s="41" t="s">
        <v>32</v>
      </c>
      <c r="C28" s="41"/>
      <c r="D28" s="43">
        <f>IF([1]ESF!D31&lt;[1]ESF!E31,[1]ESF!E31-[1]ESF!D31,0)</f>
        <v>0</v>
      </c>
      <c r="E28" s="43">
        <f>IF(D28&gt;0,0,[1]ESF!D31-[1]ESF!E31)</f>
        <v>0</v>
      </c>
      <c r="F28" s="33"/>
      <c r="G28" s="41" t="s">
        <v>33</v>
      </c>
      <c r="H28" s="41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4" x14ac:dyDescent="0.2">
      <c r="A29" s="34"/>
      <c r="B29" s="41" t="s">
        <v>34</v>
      </c>
      <c r="C29" s="41"/>
      <c r="D29" s="43">
        <f>IF([1]ESF!D32&lt;[1]ESF!E32,[1]ESF!E32-[1]ESF!D32,0)</f>
        <v>0</v>
      </c>
      <c r="E29" s="43">
        <f>IF(D29&gt;0,0,[1]ESF!D32-[1]ESF!E32)</f>
        <v>0</v>
      </c>
      <c r="F29" s="33"/>
      <c r="G29" s="41" t="s">
        <v>35</v>
      </c>
      <c r="H29" s="41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4" x14ac:dyDescent="0.2">
      <c r="A30" s="34"/>
      <c r="B30" s="41" t="s">
        <v>36</v>
      </c>
      <c r="C30" s="41"/>
      <c r="D30" s="43">
        <f>IF([1]ESF!D33&lt;[1]ESF!E33,[1]ESF!E33-[1]ESF!D33,0)</f>
        <v>0</v>
      </c>
      <c r="E30" s="43">
        <f>IF(D30&gt;0,0,[1]ESF!D33-[1]ESF!E33)</f>
        <v>0</v>
      </c>
      <c r="F30" s="33"/>
      <c r="G30" s="41" t="s">
        <v>37</v>
      </c>
      <c r="H30" s="41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4" ht="26.1" customHeight="1" x14ac:dyDescent="0.2">
      <c r="A31" s="34"/>
      <c r="B31" s="45" t="s">
        <v>38</v>
      </c>
      <c r="C31" s="45"/>
      <c r="D31" s="43">
        <f>IF([1]ESF!D34&lt;[1]ESF!E34,[1]ESF!E34-[1]ESF!D34,0)</f>
        <v>0</v>
      </c>
      <c r="E31" s="43">
        <f>IF(D31&gt;0,0,[1]ESF!D34-[1]ESF!E34)</f>
        <v>0</v>
      </c>
      <c r="F31" s="33"/>
      <c r="G31" s="45" t="s">
        <v>39</v>
      </c>
      <c r="H31" s="45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4" x14ac:dyDescent="0.2">
      <c r="A32" s="34"/>
      <c r="B32" s="41" t="s">
        <v>40</v>
      </c>
      <c r="C32" s="41"/>
      <c r="D32" s="43">
        <f>IF([1]ESF!D35&lt;[1]ESF!E35,[1]ESF!E35-[1]ESF!D35,0)</f>
        <v>0</v>
      </c>
      <c r="E32" s="43">
        <f>IF(D32&gt;0,0,[1]ESF!D35-[1]ESF!E35)</f>
        <v>0</v>
      </c>
      <c r="F32" s="33"/>
      <c r="G32" s="41" t="s">
        <v>41</v>
      </c>
      <c r="H32" s="41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1" ht="25.5" customHeight="1" x14ac:dyDescent="0.2">
      <c r="A33" s="34"/>
      <c r="B33" s="45" t="s">
        <v>42</v>
      </c>
      <c r="C33" s="45"/>
      <c r="D33" s="43">
        <f>IF([1]ESF!D36&lt;[1]ESF!E36,[1]ESF!E36-[1]ESF!D36,0)</f>
        <v>0</v>
      </c>
      <c r="E33" s="43">
        <f>IF(D33&gt;0,0,[1]ESF!D36-[1]ESF!E36)</f>
        <v>0</v>
      </c>
      <c r="F33" s="33"/>
      <c r="G33" s="38"/>
      <c r="H33" s="38"/>
      <c r="I33" s="47"/>
      <c r="J33" s="47"/>
      <c r="K33" s="29"/>
    </row>
    <row r="34" spans="1:11" x14ac:dyDescent="0.2">
      <c r="A34" s="34"/>
      <c r="B34" s="41" t="s">
        <v>43</v>
      </c>
      <c r="C34" s="41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v>10016173</v>
      </c>
      <c r="J34" s="36">
        <f>J36+J42+J50</f>
        <v>7951249</v>
      </c>
      <c r="K34" s="29"/>
    </row>
    <row r="35" spans="1:11" x14ac:dyDescent="0.2">
      <c r="A35" s="37"/>
      <c r="B35" s="38"/>
      <c r="C35" s="39"/>
      <c r="D35" s="47"/>
      <c r="E35" s="47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1577214.6700000018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ht="15" x14ac:dyDescent="0.25">
      <c r="A38" s="34"/>
      <c r="B38" s="15"/>
      <c r="C38" s="15"/>
      <c r="D38" s="15"/>
      <c r="E38" s="15"/>
      <c r="F38" s="33"/>
      <c r="G38" s="41" t="s">
        <v>46</v>
      </c>
      <c r="H38" s="41"/>
      <c r="I38" s="43">
        <f>IF([1]ESF!I44&gt;[1]ESF!J44,[1]ESF!I44-[1]ESF!J44,0)</f>
        <v>1577214.6700000018</v>
      </c>
      <c r="J38" s="42"/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3">
        <f>IF([1]ESF!I45&gt;[1]ESF!J45,[1]ESF!I45-[1]ESF!J45,0)</f>
        <v>0</v>
      </c>
      <c r="J39" s="43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8438958</v>
      </c>
      <c r="J42" s="36">
        <f>SUM(J44:J48)</f>
        <v>7951249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ht="15" x14ac:dyDescent="0.25">
      <c r="A44" s="34"/>
      <c r="B44" s="15"/>
      <c r="C44" s="15"/>
      <c r="D44" s="15"/>
      <c r="E44" s="15"/>
      <c r="F44" s="33"/>
      <c r="G44" s="41" t="s">
        <v>50</v>
      </c>
      <c r="H44" s="41"/>
      <c r="I44" s="42">
        <v>8438958</v>
      </c>
      <c r="J44" s="42">
        <v>0</v>
      </c>
      <c r="K44" s="29"/>
    </row>
    <row r="45" spans="1:11" ht="15" x14ac:dyDescent="0.25">
      <c r="A45" s="34"/>
      <c r="B45" s="15"/>
      <c r="C45" s="15"/>
      <c r="D45" s="15"/>
      <c r="E45" s="15"/>
      <c r="F45" s="33"/>
      <c r="G45" s="41" t="s">
        <v>51</v>
      </c>
      <c r="H45" s="41"/>
      <c r="I45" s="42"/>
      <c r="J45" s="42">
        <v>7951249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57</v>
      </c>
      <c r="H53" s="51"/>
      <c r="I53" s="52">
        <f>IF([1]ESF!I59&gt;[1]ESF!J59,[1]ESF!I59-[1]ESF!J59,0)</f>
        <v>0</v>
      </c>
      <c r="J53" s="52">
        <f>IF(I53&gt;0,0,[1]ESF!J59-[1]ESF!I59)</f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5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1" ht="50.1" customHeight="1" x14ac:dyDescent="0.2">
      <c r="B59" s="59"/>
      <c r="C59" s="66"/>
      <c r="D59" s="67"/>
      <c r="E59" s="61"/>
      <c r="G59" s="68"/>
      <c r="H59" s="69"/>
      <c r="I59" s="61"/>
      <c r="J59" s="61"/>
    </row>
    <row r="60" spans="1:11" ht="14.1" customHeight="1" x14ac:dyDescent="0.2">
      <c r="B60" s="70"/>
      <c r="C60" s="71" t="str">
        <f>[1]EA!C60</f>
        <v>SOFIA AYALA RODRIGUEZ</v>
      </c>
      <c r="D60" s="71"/>
      <c r="E60" s="61"/>
      <c r="F60" s="61"/>
      <c r="G60" s="72" t="str">
        <f>[1]EA!G60</f>
        <v>JOSE EDUARDO ADRIAN SORIA CRUZ</v>
      </c>
      <c r="H60" s="72"/>
      <c r="I60" s="39"/>
      <c r="J60" s="61"/>
    </row>
    <row r="61" spans="1:11" ht="14.1" customHeight="1" x14ac:dyDescent="0.2">
      <c r="B61" s="73"/>
      <c r="C61" s="74" t="str">
        <f>[1]EA!C61</f>
        <v>RECTORA</v>
      </c>
      <c r="D61" s="74"/>
      <c r="E61" s="75"/>
      <c r="F61" s="75"/>
      <c r="G61" s="76" t="str">
        <f>[1]EA!G61</f>
        <v>DIRECTOR DE ADMINISTRACION Y FINANZAS</v>
      </c>
      <c r="H61" s="76"/>
      <c r="I61" s="39"/>
      <c r="J61" s="61"/>
    </row>
    <row r="62" spans="1:11" x14ac:dyDescent="0.2">
      <c r="A62" s="77"/>
      <c r="F62" s="3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F5:H5"/>
    <mergeCell ref="B9:C9"/>
    <mergeCell ref="G9:H9"/>
  </mergeCells>
  <pageMargins left="0.7" right="0.7" top="0.75" bottom="0.75" header="0.3" footer="0.3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2018-08-08T19:25:32Z</dcterms:created>
  <dcterms:modified xsi:type="dcterms:W3CDTF">2018-08-08T19:26:28Z</dcterms:modified>
</cp:coreProperties>
</file>