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18195" windowHeight="8850" activeTab="7"/>
  </bookViews>
  <sheets>
    <sheet name="ESF" sheetId="38" r:id="rId1"/>
    <sheet name="EA" sheetId="3" r:id="rId2"/>
    <sheet name="ECSF" sheetId="7" r:id="rId3"/>
    <sheet name="EAA" sheetId="8" r:id="rId4"/>
    <sheet name="EADOP" sheetId="9" r:id="rId5"/>
    <sheet name="EVHP" sheetId="10" r:id="rId6"/>
    <sheet name="EFE" sheetId="11" r:id="rId7"/>
    <sheet name="IPC" sheetId="12" r:id="rId8"/>
    <sheet name="NOTAS" sheetId="15" r:id="rId9"/>
    <sheet name="EAI" sheetId="16" r:id="rId10"/>
    <sheet name="CA" sheetId="18" r:id="rId11"/>
    <sheet name="CTG" sheetId="21" r:id="rId12"/>
    <sheet name="COG" sheetId="37" r:id="rId13"/>
    <sheet name="CFG" sheetId="22" r:id="rId14"/>
    <sheet name="EN" sheetId="23" r:id="rId15"/>
    <sheet name="ID" sheetId="24" r:id="rId16"/>
    <sheet name="IPF" sheetId="25" r:id="rId17"/>
    <sheet name="-GCP" sheetId="26" r:id="rId18"/>
    <sheet name="PPI" sheetId="27" r:id="rId19"/>
    <sheet name="Inmuebles_Contable" sheetId="28" r:id="rId20"/>
    <sheet name="Muebles_Contable" sheetId="29" r:id="rId21"/>
    <sheet name="DGTOF" sheetId="30" r:id="rId22"/>
    <sheet name="MPASUB" sheetId="31" r:id="rId23"/>
    <sheet name="RCTAB" sheetId="32" r:id="rId24"/>
  </sheets>
  <externalReferences>
    <externalReference r:id="rId25"/>
  </externalReferences>
  <definedNames>
    <definedName name="_xlnm._FilterDatabase" localSheetId="13" hidden="1">CFG!$A$3:$H$36</definedName>
    <definedName name="_xlnm._FilterDatabase" localSheetId="12" hidden="1">COG!$A$3:$H$76</definedName>
    <definedName name="_xlnm._FilterDatabase" localSheetId="1" hidden="1">EA!#REF!</definedName>
    <definedName name="_xlnm._FilterDatabase" localSheetId="3" hidden="1">EAA!$A$2:$G$24</definedName>
    <definedName name="_xlnm._FilterDatabase" localSheetId="4" hidden="1">EADOP!$A$2:$F$33</definedName>
    <definedName name="_xlnm._FilterDatabase" localSheetId="9" hidden="1">EAI!#REF!</definedName>
    <definedName name="_xlnm._FilterDatabase" localSheetId="2" hidden="1">ECSF!$A$2:$C$41</definedName>
    <definedName name="_xlnm._FilterDatabase" localSheetId="6" hidden="1">EFE!#REF!</definedName>
    <definedName name="_xlnm._FilterDatabase" localSheetId="0" hidden="1">ESF!$A$2:$G$39</definedName>
    <definedName name="_xlnm._FilterDatabase" localSheetId="5" hidden="1">EVHP!$A$2:$F$38</definedName>
    <definedName name="Abr" localSheetId="22">#REF!</definedName>
    <definedName name="Abr" localSheetId="23">#REF!</definedName>
    <definedName name="Abr">#REF!</definedName>
    <definedName name="_xlnm.Print_Area" localSheetId="9">EAI!$A$1:$H$50</definedName>
    <definedName name="_xlnm.Print_Area" localSheetId="8">NOTAS!$A$1:$J$617</definedName>
    <definedName name="_xlnm.Print_Area" localSheetId="23">RCTAB!$A$1:$C$28</definedName>
    <definedName name="Ene" localSheetId="22">#REF!</definedName>
    <definedName name="Ene" localSheetId="23">#REF!</definedName>
    <definedName name="Ene">#REF!</definedName>
    <definedName name="Feb" localSheetId="22">#REF!</definedName>
    <definedName name="Feb" localSheetId="23">#REF!</definedName>
    <definedName name="Feb">#REF!</definedName>
    <definedName name="Jul" localSheetId="22">#REF!</definedName>
    <definedName name="Jul" localSheetId="23">#REF!</definedName>
    <definedName name="Jul">#REF!</definedName>
    <definedName name="Jun" localSheetId="22">#REF!</definedName>
    <definedName name="Jun" localSheetId="23">#REF!</definedName>
    <definedName name="Jun">#REF!</definedName>
    <definedName name="Mar" localSheetId="22">#REF!</definedName>
    <definedName name="Mar" localSheetId="23">#REF!</definedName>
    <definedName name="Mar">#REF!</definedName>
    <definedName name="May" localSheetId="22">#REF!</definedName>
    <definedName name="May" localSheetId="23">#REF!</definedName>
    <definedName name="May">#REF!</definedName>
  </definedNames>
  <calcPr calcId="152511"/>
  <fileRecoveryPr autoRecover="0"/>
</workbook>
</file>

<file path=xl/calcChain.xml><?xml version="1.0" encoding="utf-8"?>
<calcChain xmlns="http://schemas.openxmlformats.org/spreadsheetml/2006/main">
  <c r="G42" i="38" l="1"/>
  <c r="G46" i="38" s="1"/>
  <c r="F42" i="38"/>
  <c r="F46" i="38" s="1"/>
  <c r="F48" i="38" s="1"/>
  <c r="G35" i="38"/>
  <c r="F35" i="38"/>
  <c r="G30" i="38"/>
  <c r="F30" i="38"/>
  <c r="C26" i="38"/>
  <c r="B26" i="38"/>
  <c r="G24" i="38"/>
  <c r="F24" i="38"/>
  <c r="F26" i="38" s="1"/>
  <c r="G14" i="38"/>
  <c r="G26" i="38" s="1"/>
  <c r="F14" i="38"/>
  <c r="C13" i="38"/>
  <c r="C28" i="38" s="1"/>
  <c r="B13" i="38"/>
  <c r="B28" i="38" s="1"/>
  <c r="G48" i="38" l="1"/>
  <c r="E76" i="37" l="1"/>
  <c r="H76" i="37" s="1"/>
  <c r="H75" i="37"/>
  <c r="E75" i="37"/>
  <c r="E74" i="37"/>
  <c r="H74" i="37" s="1"/>
  <c r="H73" i="37"/>
  <c r="E73" i="37"/>
  <c r="E72" i="37"/>
  <c r="H72" i="37" s="1"/>
  <c r="H71" i="37"/>
  <c r="E71" i="37"/>
  <c r="E70" i="37"/>
  <c r="H70" i="37" s="1"/>
  <c r="G69" i="37"/>
  <c r="F69" i="37"/>
  <c r="D69" i="37"/>
  <c r="E69" i="37" s="1"/>
  <c r="H69" i="37" s="1"/>
  <c r="C69" i="37"/>
  <c r="E68" i="37"/>
  <c r="H68" i="37" s="1"/>
  <c r="H67" i="37"/>
  <c r="E67" i="37"/>
  <c r="E66" i="37"/>
  <c r="H66" i="37" s="1"/>
  <c r="G65" i="37"/>
  <c r="F65" i="37"/>
  <c r="D65" i="37"/>
  <c r="E65" i="37" s="1"/>
  <c r="H65" i="37" s="1"/>
  <c r="C65" i="37"/>
  <c r="E64" i="37"/>
  <c r="H64" i="37" s="1"/>
  <c r="H63" i="37"/>
  <c r="E63" i="37"/>
  <c r="E62" i="37"/>
  <c r="H62" i="37" s="1"/>
  <c r="H61" i="37"/>
  <c r="E61" i="37"/>
  <c r="E60" i="37"/>
  <c r="H60" i="37" s="1"/>
  <c r="H59" i="37"/>
  <c r="E59" i="37"/>
  <c r="E58" i="37"/>
  <c r="H58" i="37" s="1"/>
  <c r="G57" i="37"/>
  <c r="F57" i="37"/>
  <c r="D57" i="37"/>
  <c r="E57" i="37" s="1"/>
  <c r="H57" i="37" s="1"/>
  <c r="C57" i="37"/>
  <c r="E56" i="37"/>
  <c r="H56" i="37" s="1"/>
  <c r="H55" i="37"/>
  <c r="E55" i="37"/>
  <c r="E54" i="37"/>
  <c r="H54" i="37" s="1"/>
  <c r="G53" i="37"/>
  <c r="F53" i="37"/>
  <c r="D53" i="37"/>
  <c r="E53" i="37" s="1"/>
  <c r="H53" i="37" s="1"/>
  <c r="C53" i="37"/>
  <c r="E52" i="37"/>
  <c r="H52" i="37" s="1"/>
  <c r="H51" i="37"/>
  <c r="E51" i="37"/>
  <c r="E50" i="37"/>
  <c r="H50" i="37" s="1"/>
  <c r="H49" i="37"/>
  <c r="E49" i="37"/>
  <c r="E48" i="37"/>
  <c r="H48" i="37" s="1"/>
  <c r="H47" i="37"/>
  <c r="E47" i="37"/>
  <c r="E46" i="37"/>
  <c r="H46" i="37" s="1"/>
  <c r="H45" i="37"/>
  <c r="E45" i="37"/>
  <c r="E44" i="37"/>
  <c r="H44" i="37" s="1"/>
  <c r="G43" i="37"/>
  <c r="F43" i="37"/>
  <c r="D43" i="37"/>
  <c r="E43" i="37" s="1"/>
  <c r="H43" i="37" s="1"/>
  <c r="C43" i="37"/>
  <c r="E42" i="37"/>
  <c r="H42" i="37" s="1"/>
  <c r="H41" i="37"/>
  <c r="E41" i="37"/>
  <c r="E40" i="37"/>
  <c r="H40" i="37" s="1"/>
  <c r="H39" i="37"/>
  <c r="E39" i="37"/>
  <c r="E38" i="37"/>
  <c r="H38" i="37" s="1"/>
  <c r="H37" i="37"/>
  <c r="E37" i="37"/>
  <c r="E36" i="37"/>
  <c r="H36" i="37" s="1"/>
  <c r="H35" i="37"/>
  <c r="E35" i="37"/>
  <c r="E34" i="37"/>
  <c r="H34" i="37" s="1"/>
  <c r="G33" i="37"/>
  <c r="F33" i="37"/>
  <c r="D33" i="37"/>
  <c r="E33" i="37" s="1"/>
  <c r="H33" i="37" s="1"/>
  <c r="C33" i="37"/>
  <c r="E32" i="37"/>
  <c r="H32" i="37" s="1"/>
  <c r="H31" i="37"/>
  <c r="E31" i="37"/>
  <c r="E30" i="37"/>
  <c r="H30" i="37" s="1"/>
  <c r="H29" i="37"/>
  <c r="E29" i="37"/>
  <c r="E28" i="37"/>
  <c r="H28" i="37" s="1"/>
  <c r="H27" i="37"/>
  <c r="E27" i="37"/>
  <c r="E26" i="37"/>
  <c r="H26" i="37" s="1"/>
  <c r="H25" i="37"/>
  <c r="E25" i="37"/>
  <c r="E24" i="37"/>
  <c r="H24" i="37" s="1"/>
  <c r="G23" i="37"/>
  <c r="F23" i="37"/>
  <c r="D23" i="37"/>
  <c r="E23" i="37" s="1"/>
  <c r="H23" i="37" s="1"/>
  <c r="C23" i="37"/>
  <c r="E22" i="37"/>
  <c r="H22" i="37" s="1"/>
  <c r="H21" i="37"/>
  <c r="E21" i="37"/>
  <c r="E20" i="37"/>
  <c r="H20" i="37" s="1"/>
  <c r="H19" i="37"/>
  <c r="E19" i="37"/>
  <c r="E18" i="37"/>
  <c r="H18" i="37" s="1"/>
  <c r="H17" i="37"/>
  <c r="E17" i="37"/>
  <c r="E16" i="37"/>
  <c r="H16" i="37" s="1"/>
  <c r="H15" i="37"/>
  <c r="E15" i="37"/>
  <c r="E14" i="37"/>
  <c r="H14" i="37" s="1"/>
  <c r="G13" i="37"/>
  <c r="F13" i="37"/>
  <c r="D13" i="37"/>
  <c r="E13" i="37" s="1"/>
  <c r="H13" i="37" s="1"/>
  <c r="C13" i="37"/>
  <c r="E12" i="37"/>
  <c r="H12" i="37" s="1"/>
  <c r="H11" i="37"/>
  <c r="E11" i="37"/>
  <c r="E10" i="37"/>
  <c r="H10" i="37" s="1"/>
  <c r="H9" i="37"/>
  <c r="E9" i="37"/>
  <c r="E8" i="37"/>
  <c r="H8" i="37" s="1"/>
  <c r="H7" i="37"/>
  <c r="E7" i="37"/>
  <c r="E6" i="37"/>
  <c r="H6" i="37" s="1"/>
  <c r="G5" i="37"/>
  <c r="G77" i="37" s="1"/>
  <c r="F5" i="37"/>
  <c r="F77" i="37" s="1"/>
  <c r="D5" i="37"/>
  <c r="E5" i="37" s="1"/>
  <c r="C5" i="37"/>
  <c r="C77" i="37" s="1"/>
  <c r="E77" i="37" l="1"/>
  <c r="H5" i="37"/>
  <c r="H77" i="37" s="1"/>
  <c r="D77" i="37"/>
  <c r="K21" i="11" l="1"/>
  <c r="K20" i="11" s="1"/>
  <c r="J21" i="11"/>
  <c r="J20" i="11" s="1"/>
  <c r="K16" i="11"/>
  <c r="K15" i="11" s="1"/>
  <c r="J16" i="11"/>
  <c r="J15" i="11" s="1"/>
  <c r="K8" i="11"/>
  <c r="J8" i="11"/>
  <c r="K4" i="11"/>
  <c r="J4" i="11"/>
  <c r="F5" i="7"/>
  <c r="J12" i="11" l="1"/>
  <c r="J25" i="11"/>
  <c r="K12" i="11"/>
  <c r="K25" i="11"/>
  <c r="G36" i="7" l="1"/>
  <c r="F36" i="7"/>
  <c r="G29" i="7"/>
  <c r="F29" i="7"/>
  <c r="G24" i="7"/>
  <c r="F24" i="7"/>
  <c r="G15" i="7"/>
  <c r="F15" i="7"/>
  <c r="F4" i="7" s="1"/>
  <c r="G5" i="7"/>
  <c r="G23" i="7" l="1"/>
  <c r="G4" i="7"/>
  <c r="F23" i="7"/>
  <c r="I36" i="3" l="1"/>
  <c r="H36" i="3"/>
  <c r="I29" i="3"/>
  <c r="H29" i="3"/>
  <c r="I23" i="3"/>
  <c r="H23" i="3"/>
  <c r="I19" i="3"/>
  <c r="H19" i="3"/>
  <c r="I9" i="3"/>
  <c r="H9" i="3"/>
  <c r="I5" i="3"/>
  <c r="H5" i="3"/>
  <c r="H5" i="31"/>
  <c r="H39" i="3" l="1"/>
  <c r="I39" i="3"/>
  <c r="K49" i="27"/>
  <c r="J49" i="27"/>
  <c r="I49" i="27"/>
  <c r="H49" i="27"/>
  <c r="M46" i="27"/>
  <c r="L46" i="27"/>
  <c r="G46" i="27"/>
  <c r="M45" i="27"/>
  <c r="L45" i="27"/>
  <c r="G45" i="27"/>
  <c r="M44" i="27"/>
  <c r="L44" i="27"/>
  <c r="G44" i="27"/>
  <c r="M43" i="27"/>
  <c r="L43" i="27"/>
  <c r="G43" i="27"/>
  <c r="M42" i="27"/>
  <c r="L42" i="27"/>
  <c r="G42" i="27"/>
  <c r="M41" i="27"/>
  <c r="L41" i="27"/>
  <c r="G41" i="27"/>
  <c r="M40" i="27"/>
  <c r="L40" i="27"/>
  <c r="G40" i="27"/>
  <c r="M39" i="27"/>
  <c r="L39" i="27"/>
  <c r="G39" i="27"/>
  <c r="M38" i="27"/>
  <c r="L38" i="27"/>
  <c r="G38" i="27"/>
  <c r="M37" i="27"/>
  <c r="L37" i="27"/>
  <c r="G37" i="27"/>
  <c r="M36" i="27"/>
  <c r="L36" i="27"/>
  <c r="G36" i="27"/>
  <c r="M35" i="27"/>
  <c r="L35" i="27"/>
  <c r="G35" i="27"/>
  <c r="M34" i="27"/>
  <c r="L34" i="27"/>
  <c r="G34" i="27"/>
  <c r="M33" i="27"/>
  <c r="L33" i="27"/>
  <c r="G33" i="27"/>
  <c r="M32" i="27"/>
  <c r="L32" i="27"/>
  <c r="G32" i="27"/>
  <c r="M31" i="27"/>
  <c r="L31" i="27"/>
  <c r="G31" i="27"/>
  <c r="M30" i="27"/>
  <c r="L30" i="27"/>
  <c r="G30" i="27"/>
  <c r="M29" i="27"/>
  <c r="L29" i="27"/>
  <c r="G29" i="27"/>
  <c r="M28" i="27"/>
  <c r="L28" i="27"/>
  <c r="G28" i="27"/>
  <c r="M27" i="27"/>
  <c r="L27" i="27"/>
  <c r="G27" i="27"/>
  <c r="M26" i="27"/>
  <c r="L26" i="27"/>
  <c r="G26" i="27"/>
  <c r="M25" i="27"/>
  <c r="L25" i="27"/>
  <c r="G25" i="27"/>
  <c r="M24" i="27"/>
  <c r="L24" i="27"/>
  <c r="G24" i="27"/>
  <c r="M23" i="27"/>
  <c r="L23" i="27"/>
  <c r="G23" i="27"/>
  <c r="M22" i="27"/>
  <c r="L22" i="27"/>
  <c r="G22" i="27"/>
  <c r="M21" i="27"/>
  <c r="L21" i="27"/>
  <c r="G21" i="27"/>
  <c r="M20" i="27"/>
  <c r="L20" i="27"/>
  <c r="G20" i="27"/>
  <c r="M19" i="27"/>
  <c r="L19" i="27"/>
  <c r="G19" i="27"/>
  <c r="M18" i="27"/>
  <c r="L18" i="27"/>
  <c r="G18" i="27"/>
  <c r="M17" i="27"/>
  <c r="L17" i="27"/>
  <c r="G17" i="27"/>
  <c r="M16" i="27"/>
  <c r="L16" i="27"/>
  <c r="G16" i="27"/>
  <c r="M15" i="27"/>
  <c r="L15" i="27"/>
  <c r="G15" i="27"/>
  <c r="M14" i="27"/>
  <c r="L14" i="27"/>
  <c r="G14" i="27"/>
  <c r="M13" i="27"/>
  <c r="L13" i="27"/>
  <c r="G13" i="27"/>
  <c r="M12" i="27"/>
  <c r="L12" i="27"/>
  <c r="G12" i="27"/>
  <c r="M11" i="27"/>
  <c r="L11" i="27"/>
  <c r="G11" i="27"/>
  <c r="M10" i="27"/>
  <c r="L10" i="27"/>
  <c r="G10" i="27"/>
  <c r="M9" i="27"/>
  <c r="L9" i="27"/>
  <c r="G9" i="27"/>
  <c r="L49" i="27" l="1"/>
  <c r="G49" i="27"/>
  <c r="M49" i="27"/>
  <c r="F34" i="26" l="1"/>
  <c r="I34" i="26" s="1"/>
  <c r="F33" i="26"/>
  <c r="I33" i="26" s="1"/>
  <c r="F32" i="26"/>
  <c r="I32" i="26" s="1"/>
  <c r="I31" i="26"/>
  <c r="I30" i="26" s="1"/>
  <c r="F31" i="26"/>
  <c r="H30" i="26"/>
  <c r="G30" i="26"/>
  <c r="F30" i="26"/>
  <c r="E30" i="26"/>
  <c r="D30" i="26"/>
  <c r="F29" i="26"/>
  <c r="I29" i="26" s="1"/>
  <c r="F28" i="26"/>
  <c r="I28" i="26" s="1"/>
  <c r="F27" i="26"/>
  <c r="I27" i="26" s="1"/>
  <c r="F26" i="26"/>
  <c r="I26" i="26" s="1"/>
  <c r="H25" i="26"/>
  <c r="G25" i="26"/>
  <c r="E25" i="26"/>
  <c r="D25" i="26"/>
  <c r="F24" i="26"/>
  <c r="F22" i="26" s="1"/>
  <c r="F23" i="26"/>
  <c r="I23" i="26" s="1"/>
  <c r="H22" i="26"/>
  <c r="G22" i="26"/>
  <c r="E22" i="26"/>
  <c r="D22" i="26"/>
  <c r="F21" i="26"/>
  <c r="I21" i="26" s="1"/>
  <c r="F20" i="26"/>
  <c r="I19" i="26"/>
  <c r="F19" i="26"/>
  <c r="H18" i="26"/>
  <c r="G18" i="26"/>
  <c r="E18" i="26"/>
  <c r="D18" i="26"/>
  <c r="I17" i="26"/>
  <c r="F17" i="26"/>
  <c r="F16" i="26"/>
  <c r="I16" i="26" s="1"/>
  <c r="F15" i="26"/>
  <c r="I15" i="26" s="1"/>
  <c r="F14" i="26"/>
  <c r="I14" i="26" s="1"/>
  <c r="F13" i="26"/>
  <c r="I13" i="26" s="1"/>
  <c r="F12" i="26"/>
  <c r="I12" i="26" s="1"/>
  <c r="F11" i="26"/>
  <c r="I11" i="26" s="1"/>
  <c r="F10" i="26"/>
  <c r="I10" i="26" s="1"/>
  <c r="H9" i="26"/>
  <c r="G9" i="26"/>
  <c r="E9" i="26"/>
  <c r="D9" i="26"/>
  <c r="F8" i="26"/>
  <c r="F7" i="26"/>
  <c r="I7" i="26" s="1"/>
  <c r="H6" i="26"/>
  <c r="G6" i="26"/>
  <c r="E6" i="26"/>
  <c r="D6" i="26"/>
  <c r="H35" i="26" l="1"/>
  <c r="F9" i="26"/>
  <c r="G35" i="26"/>
  <c r="F6" i="26"/>
  <c r="F35" i="26" s="1"/>
  <c r="F18" i="26"/>
  <c r="F25" i="26"/>
  <c r="D35" i="26"/>
  <c r="E35" i="26"/>
  <c r="I9" i="26"/>
  <c r="I25" i="26"/>
  <c r="I8" i="26"/>
  <c r="I6" i="26" s="1"/>
  <c r="I20" i="26"/>
  <c r="I18" i="26" s="1"/>
  <c r="I24" i="26"/>
  <c r="I22" i="26" s="1"/>
  <c r="I35" i="26" l="1"/>
  <c r="E29" i="25"/>
  <c r="D29" i="25"/>
  <c r="C29" i="25"/>
  <c r="E9" i="25"/>
  <c r="D9" i="25"/>
  <c r="C9" i="25"/>
  <c r="E5" i="25"/>
  <c r="E13" i="25" s="1"/>
  <c r="E17" i="25" s="1"/>
  <c r="E21" i="25" s="1"/>
  <c r="D5" i="25"/>
  <c r="D13" i="25" s="1"/>
  <c r="D17" i="25" s="1"/>
  <c r="D21" i="25" s="1"/>
  <c r="C5" i="25"/>
  <c r="C13" i="25" l="1"/>
  <c r="C17" i="25" s="1"/>
  <c r="C21" i="25" s="1"/>
  <c r="E36" i="22"/>
  <c r="H36" i="22" s="1"/>
  <c r="E35" i="22"/>
  <c r="H35" i="22" s="1"/>
  <c r="E34" i="22"/>
  <c r="H34" i="22" s="1"/>
  <c r="E33" i="22"/>
  <c r="H33" i="22" s="1"/>
  <c r="G32" i="22"/>
  <c r="F32" i="22"/>
  <c r="D32" i="22"/>
  <c r="C32" i="22"/>
  <c r="E31" i="22"/>
  <c r="H31" i="22" s="1"/>
  <c r="E30" i="22"/>
  <c r="H30" i="22" s="1"/>
  <c r="E29" i="22"/>
  <c r="H29" i="22" s="1"/>
  <c r="E28" i="22"/>
  <c r="H28" i="22" s="1"/>
  <c r="E27" i="22"/>
  <c r="H27" i="22" s="1"/>
  <c r="H26" i="22"/>
  <c r="E26" i="22"/>
  <c r="E25" i="22"/>
  <c r="H25" i="22" s="1"/>
  <c r="E24" i="22"/>
  <c r="H24" i="22" s="1"/>
  <c r="E23" i="22"/>
  <c r="H23" i="22" s="1"/>
  <c r="G22" i="22"/>
  <c r="F22" i="22"/>
  <c r="D22" i="22"/>
  <c r="C22" i="22"/>
  <c r="E21" i="22"/>
  <c r="H21" i="22" s="1"/>
  <c r="E20" i="22"/>
  <c r="H20" i="22" s="1"/>
  <c r="E19" i="22"/>
  <c r="H19" i="22" s="1"/>
  <c r="E18" i="22"/>
  <c r="H18" i="22" s="1"/>
  <c r="E17" i="22"/>
  <c r="H17" i="22" s="1"/>
  <c r="E16" i="22"/>
  <c r="H16" i="22" s="1"/>
  <c r="E15" i="22"/>
  <c r="H15" i="22" s="1"/>
  <c r="G14" i="22"/>
  <c r="F14" i="22"/>
  <c r="D14" i="22"/>
  <c r="C14" i="22"/>
  <c r="E13" i="22"/>
  <c r="H13" i="22" s="1"/>
  <c r="E12" i="22"/>
  <c r="H12" i="22" s="1"/>
  <c r="E11" i="22"/>
  <c r="H11" i="22" s="1"/>
  <c r="E10" i="22"/>
  <c r="H10" i="22" s="1"/>
  <c r="E9" i="22"/>
  <c r="H9" i="22" s="1"/>
  <c r="E8" i="22"/>
  <c r="H8" i="22" s="1"/>
  <c r="E7" i="22"/>
  <c r="H7" i="22" s="1"/>
  <c r="H6" i="22"/>
  <c r="E6" i="22"/>
  <c r="G5" i="22"/>
  <c r="F5" i="22"/>
  <c r="F37" i="22" s="1"/>
  <c r="D5" i="22"/>
  <c r="C5" i="22"/>
  <c r="G10" i="21"/>
  <c r="F10" i="21"/>
  <c r="D10" i="21"/>
  <c r="C10" i="21"/>
  <c r="E9" i="21"/>
  <c r="H9" i="21" s="1"/>
  <c r="E8" i="21"/>
  <c r="H8" i="21" s="1"/>
  <c r="E7" i="21"/>
  <c r="H7" i="21" s="1"/>
  <c r="E6" i="21"/>
  <c r="H6" i="21" s="1"/>
  <c r="E5" i="21"/>
  <c r="H5" i="21" s="1"/>
  <c r="E6" i="18"/>
  <c r="H6" i="18"/>
  <c r="E7" i="18"/>
  <c r="H7" i="18" s="1"/>
  <c r="E8" i="18"/>
  <c r="H8" i="18"/>
  <c r="E9" i="18"/>
  <c r="H9" i="18" s="1"/>
  <c r="E10" i="18"/>
  <c r="H10" i="18"/>
  <c r="E11" i="18"/>
  <c r="H11" i="18" s="1"/>
  <c r="E12" i="18"/>
  <c r="H12" i="18"/>
  <c r="C14" i="18"/>
  <c r="D14" i="18"/>
  <c r="F14" i="18"/>
  <c r="G14" i="18"/>
  <c r="E21" i="18"/>
  <c r="H21" i="18" s="1"/>
  <c r="E22" i="18"/>
  <c r="H22" i="18" s="1"/>
  <c r="E23" i="18"/>
  <c r="H23" i="18" s="1"/>
  <c r="E24" i="18"/>
  <c r="H24" i="18" s="1"/>
  <c r="C25" i="18"/>
  <c r="D25" i="18"/>
  <c r="F25" i="18"/>
  <c r="G25" i="18"/>
  <c r="G39" i="18"/>
  <c r="F39" i="18"/>
  <c r="D39" i="18"/>
  <c r="C39" i="18"/>
  <c r="E38" i="18"/>
  <c r="H38" i="18" s="1"/>
  <c r="E37" i="18"/>
  <c r="H37" i="18" s="1"/>
  <c r="E36" i="18"/>
  <c r="H36" i="18" s="1"/>
  <c r="E35" i="18"/>
  <c r="H35" i="18" s="1"/>
  <c r="E34" i="18"/>
  <c r="H34" i="18" s="1"/>
  <c r="E33" i="18"/>
  <c r="H33" i="18" s="1"/>
  <c r="E32" i="18"/>
  <c r="H32" i="18" s="1"/>
  <c r="H14" i="18" l="1"/>
  <c r="E14" i="18"/>
  <c r="E25" i="18"/>
  <c r="C37" i="22"/>
  <c r="H22" i="22"/>
  <c r="E22" i="22"/>
  <c r="E14" i="22"/>
  <c r="D37" i="22"/>
  <c r="H25" i="18"/>
  <c r="G37" i="22"/>
  <c r="E32" i="22"/>
  <c r="H5" i="22"/>
  <c r="H14" i="22"/>
  <c r="H32" i="22"/>
  <c r="E5" i="22"/>
  <c r="H10" i="21"/>
  <c r="E10" i="21"/>
  <c r="H39" i="18"/>
  <c r="E39" i="18"/>
  <c r="E37" i="22" l="1"/>
  <c r="H37" i="22"/>
  <c r="H38" i="16"/>
  <c r="H37" i="16" s="1"/>
  <c r="E38" i="16"/>
  <c r="E37" i="16" s="1"/>
  <c r="G37" i="16"/>
  <c r="F37" i="16"/>
  <c r="D37" i="16"/>
  <c r="C37" i="16"/>
  <c r="H35" i="16"/>
  <c r="E35" i="16"/>
  <c r="H34" i="16"/>
  <c r="E34" i="16"/>
  <c r="H33" i="16"/>
  <c r="E33" i="16"/>
  <c r="H32" i="16"/>
  <c r="H31" i="16" s="1"/>
  <c r="E32" i="16"/>
  <c r="G31" i="16"/>
  <c r="F31" i="16"/>
  <c r="D31" i="16"/>
  <c r="C31" i="16"/>
  <c r="H29" i="16"/>
  <c r="E29" i="16"/>
  <c r="H28" i="16"/>
  <c r="E28" i="16"/>
  <c r="H27" i="16"/>
  <c r="E27" i="16"/>
  <c r="H26" i="16"/>
  <c r="E26" i="16"/>
  <c r="H25" i="16"/>
  <c r="E25" i="16"/>
  <c r="H24" i="16"/>
  <c r="E24" i="16"/>
  <c r="H23" i="16"/>
  <c r="E23" i="16"/>
  <c r="H22" i="16"/>
  <c r="H21" i="16" s="1"/>
  <c r="E22" i="16"/>
  <c r="G21" i="16"/>
  <c r="F21" i="16"/>
  <c r="D21" i="16"/>
  <c r="C21" i="16"/>
  <c r="G16" i="16"/>
  <c r="F16" i="16"/>
  <c r="D16" i="16"/>
  <c r="C16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H16" i="16" s="1"/>
  <c r="E5" i="16"/>
  <c r="E21" i="16" l="1"/>
  <c r="G39" i="16"/>
  <c r="F39" i="16"/>
  <c r="C39" i="16"/>
  <c r="D39" i="16"/>
  <c r="E16" i="16"/>
  <c r="E31" i="16"/>
  <c r="H39" i="16"/>
  <c r="E39" i="16" l="1"/>
  <c r="H2" i="15"/>
  <c r="E15" i="11" l="1"/>
  <c r="D15" i="11"/>
  <c r="E4" i="11"/>
  <c r="D4" i="11"/>
  <c r="D32" i="11" l="1"/>
  <c r="J27" i="11" s="1"/>
  <c r="E32" i="11"/>
  <c r="K27" i="11" s="1"/>
  <c r="F36" i="10"/>
  <c r="F35" i="10"/>
  <c r="E34" i="10"/>
  <c r="F34" i="10" s="1"/>
  <c r="F32" i="10"/>
  <c r="F31" i="10"/>
  <c r="F30" i="10"/>
  <c r="F29" i="10"/>
  <c r="F28" i="10"/>
  <c r="D27" i="10"/>
  <c r="F27" i="10" s="1"/>
  <c r="C27" i="10"/>
  <c r="F25" i="10"/>
  <c r="F24" i="10"/>
  <c r="F23" i="10"/>
  <c r="B22" i="10"/>
  <c r="F22" i="10" s="1"/>
  <c r="F18" i="10"/>
  <c r="F17" i="10"/>
  <c r="E16" i="10"/>
  <c r="F16" i="10" s="1"/>
  <c r="F14" i="10"/>
  <c r="F13" i="10"/>
  <c r="F12" i="10"/>
  <c r="F11" i="10"/>
  <c r="F10" i="10"/>
  <c r="D9" i="10"/>
  <c r="D20" i="10" s="1"/>
  <c r="C9" i="10"/>
  <c r="F7" i="10"/>
  <c r="F6" i="10"/>
  <c r="F5" i="10"/>
  <c r="B4" i="10"/>
  <c r="D38" i="10" l="1"/>
  <c r="E20" i="10"/>
  <c r="E38" i="10" s="1"/>
  <c r="F9" i="10"/>
  <c r="B38" i="10"/>
  <c r="C20" i="10"/>
  <c r="C38" i="10" s="1"/>
  <c r="F4" i="10"/>
  <c r="F20" i="10" l="1"/>
  <c r="F38" i="10"/>
  <c r="F23" i="9" l="1"/>
  <c r="E23" i="9"/>
  <c r="F18" i="9"/>
  <c r="E18" i="9"/>
  <c r="F10" i="9"/>
  <c r="E10" i="9"/>
  <c r="F5" i="9"/>
  <c r="E5" i="9"/>
  <c r="E16" i="9" l="1"/>
  <c r="E29" i="9"/>
  <c r="F16" i="9"/>
  <c r="F3" i="9" s="1"/>
  <c r="F33" i="9" s="1"/>
  <c r="F29" i="9"/>
  <c r="E3" i="9"/>
  <c r="E33" i="9" s="1"/>
  <c r="F24" i="8"/>
  <c r="G24" i="8" s="1"/>
  <c r="F23" i="8"/>
  <c r="G23" i="8" s="1"/>
  <c r="F22" i="8"/>
  <c r="G22" i="8" s="1"/>
  <c r="F21" i="8"/>
  <c r="G21" i="8" s="1"/>
  <c r="F20" i="8"/>
  <c r="G20" i="8" s="1"/>
  <c r="F19" i="8"/>
  <c r="G19" i="8" s="1"/>
  <c r="F18" i="8"/>
  <c r="G18" i="8" s="1"/>
  <c r="F17" i="8"/>
  <c r="G17" i="8" s="1"/>
  <c r="F16" i="8"/>
  <c r="G16" i="8" s="1"/>
  <c r="F15" i="8"/>
  <c r="E15" i="8"/>
  <c r="D15" i="8"/>
  <c r="C15" i="8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G7" i="8"/>
  <c r="F7" i="8"/>
  <c r="E6" i="8"/>
  <c r="E4" i="8" s="1"/>
  <c r="D6" i="8"/>
  <c r="C6" i="8"/>
  <c r="C4" i="8" s="1"/>
  <c r="D4" i="8" l="1"/>
  <c r="F6" i="8"/>
  <c r="F4" i="8" s="1"/>
  <c r="G6" i="8"/>
  <c r="G15" i="8"/>
  <c r="G4" i="8" l="1"/>
  <c r="C13" i="7" l="1"/>
  <c r="B13" i="7"/>
  <c r="C4" i="7"/>
  <c r="C3" i="7" s="1"/>
  <c r="B4" i="7"/>
  <c r="B3" i="7" l="1"/>
  <c r="D5" i="3"/>
  <c r="C5" i="3"/>
  <c r="D16" i="3"/>
  <c r="C16" i="3"/>
  <c r="D13" i="3"/>
  <c r="C13" i="3"/>
  <c r="D23" i="3" l="1"/>
  <c r="I41" i="3" s="1"/>
  <c r="C23" i="3"/>
  <c r="H41" i="3" s="1"/>
</calcChain>
</file>

<file path=xl/sharedStrings.xml><?xml version="1.0" encoding="utf-8"?>
<sst xmlns="http://schemas.openxmlformats.org/spreadsheetml/2006/main" count="1596" uniqueCount="879">
  <si>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</si>
  <si>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</si>
  <si>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</si>
  <si>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</si>
  <si>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</si>
  <si>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</si>
  <si>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</si>
  <si>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</si>
  <si>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</si>
  <si>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</si>
  <si>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</si>
  <si>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</si>
  <si>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</si>
  <si>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</si>
  <si>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</si>
  <si>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</si>
  <si>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</si>
  <si>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</si>
  <si>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</si>
  <si>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</si>
  <si>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</si>
  <si>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</si>
  <si>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</si>
  <si>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</si>
  <si>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</si>
  <si>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</si>
  <si>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</si>
  <si>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</si>
  <si>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</si>
  <si>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</si>
  <si>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</si>
  <si>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</si>
  <si>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</si>
  <si>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</si>
  <si>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</si>
  <si>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</si>
  <si>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</si>
  <si>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</si>
  <si>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</si>
  <si>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</si>
  <si>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</si>
  <si>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</si>
  <si>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</si>
  <si>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</si>
  <si>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</si>
  <si>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</si>
  <si>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</si>
  <si>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</si>
  <si>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</si>
  <si>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</si>
  <si>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</si>
  <si>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</si>
  <si>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</si>
  <si>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</si>
  <si>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</si>
  <si>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</si>
  <si>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</si>
  <si>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 SAN MIGUEL ALLENDE
Estado de Actividades
Del 1 de Enero al 30 de Septiembre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</si>
  <si>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</si>
  <si>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</si>
  <si>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</si>
  <si>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</si>
  <si>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</si>
  <si>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</si>
  <si>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</si>
  <si>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</si>
  <si>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</si>
  <si>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</si>
  <si>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</si>
  <si>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</si>
  <si>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</si>
  <si>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</si>
  <si>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</si>
  <si>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</si>
  <si>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</si>
  <si>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</si>
  <si>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</si>
  <si>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</si>
  <si>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</si>
  <si>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</si>
  <si>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</si>
  <si>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</si>
  <si>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</si>
  <si>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</si>
  <si>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</si>
  <si>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</si>
  <si>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</si>
  <si>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</si>
  <si>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</si>
  <si>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</si>
  <si>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</si>
  <si>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</si>
  <si>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</si>
  <si>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</si>
  <si>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</si>
  <si>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</si>
  <si>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</si>
  <si>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</si>
  <si>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</si>
  <si>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</si>
  <si>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</si>
  <si>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</si>
  <si>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</si>
  <si>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</si>
  <si>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</si>
  <si>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</si>
  <si>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UNIVERSIDAD TECNOLOGICA DE SAN MIGUEL ALLENDE
Estado de Cambios en la Situación Financiera
Del 1 de Enero al 30 de Septiembre de 2020</t>
  </si>
  <si>
    <t>Origen</t>
  </si>
  <si>
    <t>Aplicación</t>
  </si>
  <si>
    <t>Exceso o Insuficiencia en la Actualización de la Hacienda Pública/Patrimonio</t>
  </si>
  <si>
    <t>UNIVERSIDAD TECNOLOGICA DE SAN MIGUEL ALLENDE
Estado Analítico del Activo
Del 1 de Enero al 30 de Septiembre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</si>
  <si>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</si>
  <si>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</si>
  <si>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</si>
  <si>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</si>
  <si>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</si>
  <si>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</si>
  <si>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UNIVERSIDAD TECNOLOGICA DE SAN MIGUEL ALLENDE
Estado Analítico de la Deuda y Otros Pasivos
Del 1 de Enero al 30 de Septiembre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</si>
  <si>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</si>
  <si>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</si>
  <si>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</si>
  <si>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</si>
  <si>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</si>
  <si>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</si>
  <si>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</si>
  <si>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</si>
  <si>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</si>
  <si>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</si>
  <si>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</si>
  <si>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</si>
  <si>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</si>
  <si>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</si>
  <si>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</si>
  <si>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</si>
  <si>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</si>
  <si>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</si>
  <si>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</si>
  <si>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UNIVERSIDAD TECNOLOGICA DE SAN MIGUEL ALLENDE
Estado de Variación en la Hacienda Pública
Del 1 de Enero 30 de Septiembre de 2020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</si>
  <si>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</si>
  <si>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</si>
  <si>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</si>
  <si>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</si>
  <si>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</si>
  <si>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</si>
  <si>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Hacienda Pública / Patrimonio Generado Neto de 2019</t>
  </si>
  <si>
    <t xml:space="preserve">Revalúos  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</si>
  <si>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</si>
  <si>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</si>
  <si>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</si>
  <si>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</si>
  <si>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</si>
  <si>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</si>
  <si>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UNIVERSIDAD TECNOLOGICA DE SAN MIGUEL ALLENDE
Estado de Flujos de Efectivo
Del 1 de Enero al 30 de Septiembre de 2020</t>
  </si>
  <si>
    <t>Flujo de Efectivo de las Actividades de Operación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</si>
  <si>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</si>
  <si>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</si>
  <si>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</si>
  <si>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xx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</si>
  <si>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</si>
  <si>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</si>
  <si>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</si>
  <si>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</si>
  <si>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</si>
  <si>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</si>
  <si>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</si>
  <si>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</si>
  <si>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</si>
  <si>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</si>
  <si>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</si>
  <si>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</si>
  <si>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</si>
  <si>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</si>
  <si>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</si>
  <si>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</si>
  <si>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</si>
  <si>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</si>
  <si>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</si>
  <si>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</si>
  <si>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</si>
  <si>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UNIVERSIDAD TECNOLOGICA DE SAN MIGUEL ALLENDE
Informes sobre Pasivos Contingentes
Al 30 de Septiembre de 2020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</si>
  <si>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</si>
  <si>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</si>
  <si>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</si>
  <si>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</si>
  <si>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</si>
  <si>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</si>
  <si>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</si>
  <si>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UNIVERSIDAD TECNOLOGICA DE SAN MIGUEL ALLENDE</t>
  </si>
  <si>
    <t>Ejercicio:</t>
  </si>
  <si>
    <t>Notas de Desglose Estado de Situación Financiera</t>
  </si>
  <si>
    <t>Periodicidad:</t>
  </si>
  <si>
    <t>Correspondiente del 1 de Enero al 30 de Septiembre de 2020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</si>
  <si>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</si>
  <si>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</si>
  <si>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</si>
  <si>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</si>
  <si>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</si>
  <si>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</si>
  <si>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</si>
  <si>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</si>
  <si>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</si>
  <si>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</si>
  <si>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</si>
  <si>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</si>
  <si>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</si>
  <si>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</si>
  <si>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</si>
  <si>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</si>
  <si>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</si>
  <si>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</si>
  <si>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</si>
  <si>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</si>
  <si>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</si>
  <si>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</si>
  <si>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</si>
  <si>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</si>
  <si>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</si>
  <si>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</si>
  <si>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</si>
  <si>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</si>
  <si>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</si>
  <si>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</si>
  <si>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</si>
  <si>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</si>
  <si>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</si>
  <si>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</si>
  <si>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</si>
  <si>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</si>
  <si>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</si>
  <si>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</si>
  <si>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</si>
  <si>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</si>
  <si>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</si>
  <si>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</si>
  <si>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</si>
  <si>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</si>
  <si>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</si>
  <si>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</si>
  <si>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</si>
  <si>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</si>
  <si>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</si>
  <si>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</si>
  <si>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</si>
  <si>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</si>
  <si>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</si>
  <si>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</si>
  <si>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</si>
  <si>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</si>
  <si>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</si>
  <si>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</si>
  <si>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</si>
  <si>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</si>
  <si>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</si>
  <si>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</si>
  <si>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</si>
  <si>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</si>
  <si>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</si>
  <si>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</si>
  <si>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</si>
  <si>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Naturaleza</t>
  </si>
  <si>
    <t>Característica Significativa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</si>
  <si>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</si>
  <si>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</si>
  <si>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</si>
  <si>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</si>
  <si>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</si>
  <si>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</si>
  <si>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</si>
  <si>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</si>
  <si>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</si>
  <si>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</si>
  <si>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</si>
  <si>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</si>
  <si>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</si>
  <si>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</si>
  <si>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</si>
  <si>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</si>
  <si>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</si>
  <si>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</si>
  <si>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 no Comprendidos en la Ley de Ingresos Vigente, Causados en Ejercicios Fiscales Anteriores Pendientes de Liquidación o Pago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</si>
  <si>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</si>
  <si>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</si>
  <si>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</si>
  <si>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</si>
  <si>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</si>
  <si>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</si>
  <si>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</si>
  <si>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</si>
  <si>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</si>
  <si>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</si>
  <si>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</si>
  <si>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</si>
  <si>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</si>
  <si>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</si>
  <si>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</si>
  <si>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</si>
  <si>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</si>
  <si>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</si>
  <si>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</si>
  <si>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</si>
  <si>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</si>
  <si>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</si>
  <si>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</si>
  <si>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Transferencias del Fondo Mexicano del Petróleo para la Estabilización y el Desarrollo</t>
  </si>
  <si>
    <t>ACT-03 OTROS INGRESOS Y BENEFICIOS</t>
  </si>
  <si>
    <t>OTROS INGRESOS Y BENEFICIOS</t>
  </si>
  <si>
    <t>Intereses Ganados de Títulos, Valores y demás Instrumentos Financieros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</si>
  <si>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</si>
  <si>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</si>
  <si>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</si>
  <si>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</si>
  <si>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</si>
  <si>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</si>
  <si>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</si>
  <si>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</si>
  <si>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</si>
  <si>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</si>
  <si>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</si>
  <si>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</si>
  <si>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</si>
  <si>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</si>
  <si>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</si>
  <si>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</si>
  <si>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</si>
  <si>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</si>
  <si>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</si>
  <si>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</si>
  <si>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</si>
  <si>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</si>
  <si>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</si>
  <si>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</si>
  <si>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</si>
  <si>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</si>
  <si>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</si>
  <si>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</si>
  <si>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</si>
  <si>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</si>
  <si>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</si>
  <si>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</si>
  <si>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</si>
  <si>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</si>
  <si>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</si>
  <si>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</si>
  <si>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</si>
  <si>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</si>
  <si>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</si>
  <si>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</si>
  <si>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</si>
  <si>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</si>
  <si>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</si>
  <si>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</si>
  <si>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</si>
  <si>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</si>
  <si>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</si>
  <si>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</si>
  <si>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</si>
  <si>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</si>
  <si>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</si>
  <si>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</si>
  <si>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</si>
  <si>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</si>
  <si>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</si>
  <si>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</si>
  <si>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</si>
  <si>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</si>
  <si>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</si>
  <si>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</si>
  <si>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</si>
  <si>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</si>
  <si>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</si>
  <si>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</si>
  <si>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</si>
  <si>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</si>
  <si>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</si>
  <si>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</si>
  <si>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</si>
  <si>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</si>
  <si>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</si>
  <si>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</si>
  <si>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</si>
  <si>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</si>
  <si>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</si>
  <si>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</si>
  <si>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</si>
  <si>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</si>
  <si>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</si>
  <si>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</si>
  <si>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</si>
  <si>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</si>
  <si>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</si>
  <si>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</si>
  <si>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</si>
  <si>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</si>
  <si>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</si>
  <si>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</si>
  <si>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</si>
  <si>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</si>
  <si>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</si>
  <si>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</si>
  <si>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</si>
  <si>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</si>
  <si>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</si>
  <si>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</si>
  <si>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</si>
  <si>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</si>
  <si>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</si>
  <si>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</si>
  <si>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</si>
  <si>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</si>
  <si>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</si>
  <si>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</si>
  <si>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Construcción en Bienes no Capitalizable</t>
  </si>
  <si>
    <t>VHP-01 PATRIMONIO CONTRIBUIDO</t>
  </si>
  <si>
    <t>VHP-02 PATRIMONIO GENERADO</t>
  </si>
  <si>
    <t>Procedencia</t>
  </si>
  <si>
    <t>Resultado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</si>
  <si>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</si>
  <si>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</si>
  <si>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</si>
  <si>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</si>
  <si>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</si>
  <si>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</si>
  <si>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</si>
  <si>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</si>
  <si>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</si>
  <si>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</si>
  <si>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</si>
  <si>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</si>
  <si>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</si>
  <si>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</si>
  <si>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</si>
  <si>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</si>
  <si>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</si>
  <si>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</si>
  <si>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</si>
  <si>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</si>
  <si>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</si>
  <si>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</si>
  <si>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</si>
  <si>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</si>
  <si>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</si>
  <si>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</si>
  <si>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</si>
  <si>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</si>
  <si>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</si>
  <si>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</si>
  <si>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</si>
  <si>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</si>
  <si>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</si>
  <si>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</si>
  <si>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</si>
  <si>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</si>
  <si>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</si>
  <si>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</si>
  <si>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</si>
  <si>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</si>
  <si>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</si>
  <si>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</si>
  <si>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</si>
  <si>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</si>
  <si>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</si>
  <si>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</si>
  <si>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</si>
  <si>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</si>
  <si>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</si>
  <si>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</si>
  <si>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</si>
  <si>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</si>
  <si>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</si>
  <si>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</si>
  <si>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</si>
  <si>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</si>
  <si>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</si>
  <si>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</si>
  <si>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</si>
  <si>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</si>
  <si>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</si>
  <si>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</si>
  <si>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</si>
  <si>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</si>
  <si>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</si>
  <si>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</si>
  <si>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</si>
  <si>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</si>
  <si>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</si>
  <si>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</si>
  <si>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</si>
  <si>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</si>
  <si>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</si>
  <si>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</si>
  <si>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</si>
  <si>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</si>
  <si>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</si>
  <si>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</si>
  <si>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</si>
  <si>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</si>
  <si>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</si>
  <si>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</si>
  <si>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</si>
  <si>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</si>
  <si>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</si>
  <si>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</si>
  <si>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</si>
  <si>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</si>
  <si>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</si>
  <si>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</si>
  <si>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</si>
  <si>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</si>
  <si>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</si>
  <si>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</si>
  <si>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</si>
  <si>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</si>
  <si>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</si>
  <si>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</si>
  <si>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</si>
  <si>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</si>
  <si>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</si>
  <si>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</si>
  <si>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</si>
  <si>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</si>
  <si>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</si>
  <si>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</si>
  <si>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</si>
  <si>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</si>
  <si>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</si>
  <si>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</si>
  <si>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</si>
  <si>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</si>
  <si>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</si>
  <si>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</si>
  <si>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</si>
  <si>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</si>
  <si>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</si>
  <si>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</si>
  <si>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</si>
  <si>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</si>
  <si>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</si>
  <si>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</si>
  <si>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</si>
  <si>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UNIVERSIDAD TECNOLOGICA DE SAN MIGUEL ALLENDE
Estado Analítico de Ingresos
Del 1 de Enero al 30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</si>
  <si>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</si>
  <si>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</si>
  <si>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</si>
  <si>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</si>
  <si>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</si>
  <si>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</si>
  <si>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</si>
  <si>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</si>
  <si>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</si>
  <si>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</si>
  <si>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</si>
  <si>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</si>
  <si>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</si>
  <si>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</si>
  <si>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10</t>
  </si>
  <si>
    <t>20</t>
  </si>
  <si>
    <t>30</t>
  </si>
  <si>
    <t>40</t>
  </si>
  <si>
    <t>50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</si>
  <si>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</si>
  <si>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</si>
  <si>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</si>
  <si>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</si>
  <si>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</si>
  <si>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90</t>
  </si>
  <si>
    <t>00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</si>
  <si>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</si>
  <si>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</si>
  <si>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</si>
  <si>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</si>
  <si>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</si>
  <si>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</si>
  <si>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</si>
  <si>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</si>
  <si>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</si>
  <si>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</si>
  <si>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</si>
  <si>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</si>
  <si>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UNIVERSIDAD TECNOLOGICA DE SAN MIGUEL ALLENDE
Estado Analítico del Ejercicio del Presupuesto de Egresos
Clasificación Administrativa (Sector Paraestatal)
Del 1 de Enero al 30 de Septiembre de 2020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</si>
  <si>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</si>
  <si>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</si>
  <si>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</si>
  <si>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</si>
  <si>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</si>
  <si>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</si>
  <si>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</si>
  <si>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</si>
  <si>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</si>
  <si>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</si>
  <si>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</si>
  <si>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</si>
  <si>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</si>
  <si>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</si>
  <si>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Total del Gasto</t>
  </si>
  <si>
    <t>“Bajo protesta de decir verdad declaramos que los Estados Financieros y sus notas, son razonablemente correctos y son responsabilidad del emisor”</t>
  </si>
  <si>
    <t>UNIVERSIDAD TECNOLOGICA DE SAN MIGUEL ALLENDE
Estado Analítico del Ejercicio del Presupuesto de Egresos
Clasificación Administrativa
Del 1 de Enero al 30 de Septiembre de 2020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</si>
  <si>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</si>
  <si>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</si>
  <si>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</si>
  <si>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</si>
  <si>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</si>
  <si>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</si>
  <si>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</si>
  <si>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</si>
  <si>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</si>
  <si>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</si>
  <si>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</si>
  <si>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</si>
  <si>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por Objeto del Gasto (Capítulo y Concepto)
Del 1 de Enero al 30 de Septiembre de 2020</t>
  </si>
  <si>
    <t>Previsiones</t>
  </si>
  <si>
    <t>Materiales Y Suministros</t>
  </si>
  <si>
    <t>Materiales y Suministros Para Seguridad</t>
  </si>
  <si>
    <t>Servicios Profesionales, Científicos, Técnicos y Otros Servicios</t>
  </si>
  <si>
    <t>Servicios de Comunicación Social y Publicidad.</t>
  </si>
  <si>
    <t>Transferencias, Asignaciones, Subsidios Y Otras Ayudas</t>
  </si>
  <si>
    <t>Transferencias a Fideicomisos, Mandatos y Otros Análogos</t>
  </si>
  <si>
    <t>Bienes Muebles, Inmuebles E Intangibles</t>
  </si>
  <si>
    <t>Proyectos Productivos y Acciones de Fomento</t>
  </si>
  <si>
    <t>Inversiones Financieras Y Otras Provisiones</t>
  </si>
  <si>
    <t>Inversiones Para el Fomento de Actividades Productivas.</t>
  </si>
  <si>
    <t>Otras Inversiones Financieras</t>
  </si>
  <si>
    <t>Participaciones Y Aportaciones</t>
  </si>
  <si>
    <t>Deuda Pública</t>
  </si>
  <si>
    <t>Adeudos de Ejercicios Fiscales Anteriores (Adefas)</t>
  </si>
  <si>
    <t>UNIVERSIDAD TECNOLOGICA DE SAN MIGUEL ALLENDE
Estado Analítico del Ejercicio del Presupuesto de Egresos
Clasificación Económica (por Tipo de Gasto)
Del 1 de Enero al 30 de Septiembre de 2020</t>
  </si>
  <si>
    <t>Gasto Corriente</t>
  </si>
  <si>
    <t>Gasto de Capital</t>
  </si>
  <si>
    <t>Amortización de la Deuda y Disminución de Pasivos</t>
  </si>
  <si>
    <t>UNIVERSIDAD TECNOLOGICA DE SAN MIGUEL ALLENDE
Estado Analítico del Ejercicio del Presupuesto de Egresos
Clasificación Funcional (Finalidad y Función)
Del 1 de Enero al 30 de Septiembre de 2020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</si>
  <si>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</si>
  <si>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</si>
  <si>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</si>
  <si>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</si>
  <si>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</si>
  <si>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</si>
  <si>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</si>
  <si>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</si>
  <si>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</si>
  <si>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</si>
  <si>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</si>
  <si>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</si>
  <si>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</si>
  <si>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</si>
  <si>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</si>
  <si>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</si>
  <si>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</si>
  <si>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</si>
  <si>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</si>
  <si>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</si>
  <si>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</si>
  <si>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</si>
  <si>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</si>
  <si>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</si>
  <si>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</si>
  <si>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</si>
  <si>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</si>
  <si>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</si>
  <si>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</si>
  <si>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</si>
  <si>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TECNOLOGICA DE SAN MIGUEL ALLENDE
Endeudamiento Neto
Del 1 de Enero al 30 de Septiembre de 2020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</si>
  <si>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</si>
  <si>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</si>
  <si>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</si>
  <si>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</si>
  <si>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</si>
  <si>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</si>
  <si>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Creditos Bancarios</t>
  </si>
  <si>
    <t>Durante el periodo no se obtuvieron créditos.</t>
  </si>
  <si>
    <t>Total Créditos Bancarios</t>
  </si>
  <si>
    <t>Otros Instrumentos de Deuda</t>
  </si>
  <si>
    <t>Durante el periodo no se tienen instrumentos.</t>
  </si>
  <si>
    <t>Total Otros Instrumentos de Deuda</t>
  </si>
  <si>
    <t>TOTAL</t>
  </si>
  <si>
    <t>UNIVERSIDAD TECNOLOGICA DE SAN MIGUEL ALLENDE
Intereses de la Deuda
Del 1 de Enero al 30 de Septiembre de 2020</t>
  </si>
  <si>
    <t>Créditos Bancarios</t>
  </si>
  <si>
    <t xml:space="preserve"> </t>
  </si>
  <si>
    <t>Total de Intereses de Créditos Bancarios</t>
  </si>
  <si>
    <t>Total de Intereses de Otros Instrumentos de Deuda</t>
  </si>
  <si>
    <t>UNIVERSIDAD TECNOLOGICA DE SAN MIGUEL ALLENDE
INDICADORES DE POSTURA FISCAL
Del 1 de Enero al 30 de Septiembre de 2020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</si>
  <si>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</si>
  <si>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</si>
  <si>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</si>
  <si>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</si>
  <si>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</si>
  <si>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</si>
  <si>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</si>
  <si>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</si>
  <si>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</si>
  <si>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</si>
  <si>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</si>
  <si>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</si>
  <si>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</si>
  <si>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</si>
  <si>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UNIVERSIDAD TECNOLOGICA DE SAN MIGUEL ALLENDE
Gasto por Categoría Programática
Del 1 de Enero al 30 de Septiembre de 2020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</si>
  <si>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</si>
  <si>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</si>
  <si>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</si>
  <si>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</si>
  <si>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</si>
  <si>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</si>
  <si>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</si>
  <si>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</si>
  <si>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</si>
  <si>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</si>
  <si>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</si>
  <si>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</si>
  <si>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</si>
  <si>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</si>
  <si>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</si>
  <si>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</si>
  <si>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</si>
  <si>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</si>
  <si>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</si>
  <si>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</si>
  <si>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</si>
  <si>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</si>
  <si>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</si>
  <si>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</si>
  <si>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</si>
  <si>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</si>
  <si>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</si>
  <si>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</si>
  <si>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</si>
  <si>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</si>
  <si>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</si>
  <si>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</si>
  <si>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</si>
  <si>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</si>
  <si>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</si>
  <si>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</si>
  <si>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</si>
  <si>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</si>
  <si>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</si>
  <si>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</si>
  <si>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</si>
  <si>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</si>
  <si>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</si>
  <si>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</si>
  <si>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</si>
  <si>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</si>
  <si>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</si>
  <si>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</si>
  <si>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</si>
  <si>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</si>
  <si>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UNIVERSIDAD TECNOLOGICA DE SAN MIGUEL ALLENDE
Programas y Proyectos de Inversión
Del 1 de Enero al 30 de Septiembre de 2020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</si>
  <si>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</si>
  <si>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</si>
  <si>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</si>
  <si>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</si>
  <si>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</si>
  <si>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</si>
  <si>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</si>
  <si>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</si>
  <si>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</si>
  <si>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</si>
  <si>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</si>
  <si>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</si>
  <si>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</si>
  <si>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</si>
  <si>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</si>
  <si>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G1105</t>
  </si>
  <si>
    <t>ADMINISTRACIÓN DE LOS RECURSOS HUMANOS, MATERIALES, FINANCIEROS Y DE SERVICIO DE LA UTSMA.</t>
  </si>
  <si>
    <t>EQUIPO DE COMPUTO Y DE TECNOLOGIAS DE LA INFORMACI</t>
  </si>
  <si>
    <t>OTROS MOBILIARIOS Y EQUIPOS DE ADMINISTRACION</t>
  </si>
  <si>
    <t>EQUIPO MEDICO Y DE LABORATORIO</t>
  </si>
  <si>
    <t>AUTOMOVILES Y CAMIONES</t>
  </si>
  <si>
    <t>EQUIPO DE COMUNICACION Y TELECOMUNICACION</t>
  </si>
  <si>
    <t>EQUIPOS DE GENERACION ELECTRICA, APARATOS Y ACCESO</t>
  </si>
  <si>
    <t>P0783</t>
  </si>
  <si>
    <t>ADMINISTRACION E IMPARTICION DE LOS SERVICIOS EDUCATIVOS EXISTENTES EN LA UTSMA.</t>
  </si>
  <si>
    <t>MUEBLES DE OFICINA Y ESTANTERIA</t>
  </si>
  <si>
    <t>APARATOS DEPORTIVOS</t>
  </si>
  <si>
    <t>CAMARAS FOTOGRAFICAS Y DE VIDEO</t>
  </si>
  <si>
    <t>MAQUINARIA Y EQUIPO INDUSTRIAL</t>
  </si>
  <si>
    <t>SISTEMAS DE AIRE ACONDICIONADO, CALEFACCION Y DE R</t>
  </si>
  <si>
    <t>P0786</t>
  </si>
  <si>
    <t>CAPACITACIÓN Y CERTIFICACIÓN DE COMPETENCIAS OCUPACIONALES PARA LOS ALUMNOS DE LA UTSMA.</t>
  </si>
  <si>
    <t>P0787</t>
  </si>
  <si>
    <t>FORMACIÓN INTEGRAL DEL FORTALECIMIENTO DE LA CALIDAD EDUCATIVA EN LA UTSMA.</t>
  </si>
  <si>
    <t>BIENES ARTISTICOS, CULTURALES Y CIENTIFICOS</t>
  </si>
  <si>
    <t>EQUIPO Y APARATOS AUDIOVISUALES</t>
  </si>
  <si>
    <t>P0790</t>
  </si>
  <si>
    <t>MANTENIMIENTO DE LA INFRAESTRUCTURA DE LA UTSMA.</t>
  </si>
  <si>
    <t>MUEBLES, EXCEPTO DE OFICINA Y ESTANTERIA</t>
  </si>
  <si>
    <t>OTROS EQUIPOS</t>
  </si>
  <si>
    <t>P0792</t>
  </si>
  <si>
    <t>OPERACIÓN DE SERVICIOS DE VINCULACIÓN CON EL ENTORNO EN LA UTSMA.</t>
  </si>
  <si>
    <t>P2896</t>
  </si>
  <si>
    <t>ADMINISTRACIÓN E IMPARTICIÓN DE LOS SERVICIOS EDUCATIVOS EXISTENTES, UTSMA COMONFORT.</t>
  </si>
  <si>
    <t>Q1594</t>
  </si>
  <si>
    <t>INFRAESTRUCTURA DE LA UNIVERSIDAD TECNOLÓGICA DE S</t>
  </si>
  <si>
    <t>HERRAMIENTAS Y MAQUINAS-HERRAMIENTA</t>
  </si>
  <si>
    <t>TOTAL PROGRAMA DE INVERSIÓN DE ADQUISICIONES</t>
  </si>
  <si>
    <t>PROYECTOS DE INVERSIÓN</t>
  </si>
  <si>
    <t>UNIVERSIDAD TECNOLOGICA DE SAN MIGUEL ALLENDE
Relación de Bienes Inmuebles que componen el Patrimonio
30 de Septiembre de 2020</t>
  </si>
  <si>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</si>
  <si>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</si>
  <si>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</si>
  <si>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</si>
  <si>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www.aseg.gob.mx</t>
  </si>
  <si>
    <t xml:space="preserve">RECTOR </t>
  </si>
  <si>
    <t>DANIEL JIMÉNEZ RODRÍGUEZ</t>
  </si>
  <si>
    <t xml:space="preserve">DIRECTORA DE ADMINISTRACION Y FINANZAS </t>
  </si>
  <si>
    <t>JULIA BEATRIZ AMADOR GONZALEZ</t>
  </si>
  <si>
    <t>______________________________________________</t>
  </si>
  <si>
    <t>__________________________________________</t>
  </si>
  <si>
    <t>UNIVERSIDAD TECNOLOGICA DE SAN MIGUEL ALLENDE
Relación de Bienes Muebles que componen el Patrimonio
30 de Septiembre de 2020</t>
  </si>
  <si>
    <t>Descripción del Bien Mueble</t>
  </si>
  <si>
    <t>UNIVERSIDAD TECNOLOGICA DE SAN MIGUEL ALLENDE
EJERCICIO Y DESTINO DE GASTO FEDERALIZADO Y REINTEGROS
DEL 1 DE ENERO AL AL 30 DE SEPTIEMBRE DEL 2020</t>
  </si>
  <si>
    <t>PROGRAMA O FONDO</t>
  </si>
  <si>
    <t>DESTINO DE LOS RECURSOS</t>
  </si>
  <si>
    <t>REINTEGRO</t>
  </si>
  <si>
    <t>2515832135</t>
  </si>
  <si>
    <t>CONVENIO PARA LOS GASTO DE OPERACIÓN 201</t>
  </si>
  <si>
    <t>2519824103</t>
  </si>
  <si>
    <t>FAM SUPERIOR 2019</t>
  </si>
  <si>
    <t>2519824303</t>
  </si>
  <si>
    <t>REMANENTES FAM SUPERIOR</t>
  </si>
  <si>
    <t>2519832124</t>
  </si>
  <si>
    <t>UT-SUB-ODES U006 2019</t>
  </si>
  <si>
    <t>2519832135</t>
  </si>
  <si>
    <t>FORTALECIMIENTO CALIDAD EDUCATIVA 19</t>
  </si>
  <si>
    <t>2519832224</t>
  </si>
  <si>
    <t>INT UT-SUB-ODES U006 2019</t>
  </si>
  <si>
    <t>2520824403</t>
  </si>
  <si>
    <t>FAM EDUCATIVA SUPERIOR (VIRTUAL)</t>
  </si>
  <si>
    <t>2520832124</t>
  </si>
  <si>
    <t>SUB UT U006 2020 OPERACIÓN Y APOYO FINAN</t>
  </si>
  <si>
    <t>2520832224</t>
  </si>
  <si>
    <t>INT SUB UT U006 2020 OPERACIÓN Y APOYO</t>
  </si>
  <si>
    <t>UNIVERSIDAD TECNOLOGICA DE SAN MIGUEL ALLENDE
MONTOS PAGADOS POR AYUDAS Y SUBSIDIOS
AL 30 DE SEPTIEMBRE DEL 2020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</si>
  <si>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</si>
  <si>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</si>
  <si>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</si>
  <si>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</si>
  <si>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</si>
  <si>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</si>
  <si>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</si>
  <si>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</si>
  <si>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</si>
  <si>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</si>
  <si>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INSTITUTO DE INFRAESTRUCTURA EDUCATIVA DEL ESTADO DE GUANAJUATO
RELACIÓN DE CUENTAS BANCARIAS PRODUCTIVAS ESPECÍFICAS
AL 31 DE MARZO DEL 2018</t>
  </si>
  <si>
    <t>Fondo, Programa o Convenio</t>
  </si>
  <si>
    <t>Institución Bancaria</t>
  </si>
  <si>
    <t>Número de Cuenta</t>
  </si>
  <si>
    <t>ESTRATEGIA EXT 2017</t>
  </si>
  <si>
    <t>BANCOMER</t>
  </si>
  <si>
    <t>GASTO DE OPERACIÓN 2019</t>
  </si>
  <si>
    <t>FAM EDU SUP 2019</t>
  </si>
  <si>
    <t>PFCE 2019</t>
  </si>
  <si>
    <t>2049650121 FED GTO OPERACIÓN 19</t>
  </si>
  <si>
    <t>INV</t>
  </si>
  <si>
    <t>0411748902 PROFOCIE 15</t>
  </si>
  <si>
    <t>BANORTE</t>
  </si>
  <si>
    <t>ESTATAL 2020</t>
  </si>
  <si>
    <t>FEDERAL 2020</t>
  </si>
  <si>
    <t>PRODEP</t>
  </si>
  <si>
    <t>FAM 2020</t>
  </si>
  <si>
    <t>0115196965-8</t>
  </si>
  <si>
    <t>FAM REMANENTE 2020</t>
  </si>
  <si>
    <t>2051049895 FAM 2020</t>
  </si>
  <si>
    <t>FEDERAL</t>
  </si>
  <si>
    <t>FAM 2008</t>
  </si>
  <si>
    <t>FAM 2009</t>
  </si>
  <si>
    <t>PROFOCIE 14</t>
  </si>
  <si>
    <t>PROFOCIE 15</t>
  </si>
  <si>
    <t>_____________________________________________________</t>
  </si>
  <si>
    <t>___________________________________________________</t>
  </si>
  <si>
    <t>__________________________________________________</t>
  </si>
  <si>
    <t>UNIVERSIDAD TECNOLOGICA DE SAN MIGUEL ALLENDE
Estado de Situación Financiera
Al 30 de Septiembre de 2020</t>
  </si>
  <si>
    <t>Total de Activo Circulante</t>
  </si>
  <si>
    <t>Total de Pasivo Circulante</t>
  </si>
  <si>
    <t>Total de Pasivo No Circulante</t>
  </si>
  <si>
    <t>Total de Activo No Circulante</t>
  </si>
  <si>
    <t>Total del Pasivo</t>
  </si>
  <si>
    <t>Total Activo</t>
  </si>
  <si>
    <t>Exceso o Insuficiencia en la Actualización de la Hacienda Pública/ Patrimonio</t>
  </si>
  <si>
    <t>Total Hacienda Pública/Patrimonio</t>
  </si>
  <si>
    <t>Total del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</si>
</sst>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0_ ;\-0\ "/>
    <numFmt numFmtId="167" formatCode="_(* #,##0.00_);_(* \(#,##0.00\);_(* &quot;-&quot;??_);_(@_)"/>
    <numFmt numFmtId="168" formatCode="#,##0.00_ ;\-#,##0.00\ "/>
  </numFmts>
  <fonts count="3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Garamond"/>
      <family val="2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Times New Roman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vertAlign val="superscript"/>
      <sz val="8"/>
      <name val="Arial"/>
      <family val="2"/>
    </font>
    <font>
      <b/>
      <sz val="9"/>
      <color indexed="8"/>
      <name val="Calibri"/>
      <family val="2"/>
      <scheme val="minor"/>
    </font>
    <font>
      <u/>
      <sz val="14"/>
      <color theme="10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55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/>
    <xf numFmtId="0" fontId="2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13" fillId="0" borderId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67">
    <xf numFmtId="0" fontId="0" fillId="0" borderId="0" xfId="0"/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0" fontId="5" fillId="0" borderId="7" xfId="8" applyFont="1" applyFill="1" applyBorder="1" applyAlignment="1" applyProtection="1">
      <alignment horizontal="left" vertical="top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/>
      <protection locked="0"/>
    </xf>
    <xf numFmtId="0" fontId="6" fillId="0" borderId="0" xfId="8" applyNumberFormat="1" applyFont="1" applyFill="1" applyBorder="1" applyAlignment="1" applyProtection="1">
      <alignment horizontal="right" vertical="top"/>
      <protection locked="0"/>
    </xf>
    <xf numFmtId="0" fontId="6" fillId="0" borderId="9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horizontal="center" vertical="center"/>
      <protection locked="0"/>
    </xf>
    <xf numFmtId="0" fontId="5" fillId="0" borderId="1" xfId="8" applyFont="1" applyFill="1" applyBorder="1" applyAlignment="1" applyProtection="1">
      <alignment horizontal="center" vertical="center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4" fontId="6" fillId="0" borderId="0" xfId="8" applyNumberFormat="1" applyFont="1" applyFill="1" applyBorder="1" applyAlignment="1" applyProtection="1">
      <protection locked="0"/>
    </xf>
    <xf numFmtId="4" fontId="6" fillId="0" borderId="1" xfId="8" applyNumberFormat="1" applyFont="1" applyFill="1" applyBorder="1" applyAlignment="1" applyProtection="1">
      <protection locked="0"/>
    </xf>
    <xf numFmtId="0" fontId="6" fillId="0" borderId="7" xfId="8" applyNumberFormat="1" applyFont="1" applyFill="1" applyBorder="1" applyAlignment="1" applyProtection="1">
      <alignment horizontal="right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9" fillId="0" borderId="0" xfId="8" applyFont="1" applyFill="1" applyBorder="1" applyAlignment="1" applyProtection="1">
      <alignment horizontal="left" vertical="top"/>
      <protection locked="0"/>
    </xf>
    <xf numFmtId="0" fontId="6" fillId="0" borderId="2" xfId="8" applyFont="1" applyFill="1" applyBorder="1" applyAlignment="1" applyProtection="1">
      <alignment horizontal="left"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1" xfId="2" applyNumberFormat="1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1" xfId="8" applyNumberFormat="1" applyFont="1" applyFill="1" applyBorder="1" applyProtection="1">
      <protection locked="0"/>
    </xf>
    <xf numFmtId="0" fontId="0" fillId="0" borderId="0" xfId="0" applyFont="1"/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/>
      <protection locked="0"/>
    </xf>
    <xf numFmtId="0" fontId="5" fillId="0" borderId="10" xfId="8" applyFont="1" applyFill="1" applyBorder="1" applyAlignment="1" applyProtection="1">
      <alignment horizontal="center" vertical="center"/>
    </xf>
    <xf numFmtId="0" fontId="5" fillId="0" borderId="10" xfId="8" applyFont="1" applyFill="1" applyBorder="1" applyAlignment="1">
      <alignment horizontal="center" vertical="center"/>
    </xf>
    <xf numFmtId="0" fontId="5" fillId="0" borderId="11" xfId="8" applyFont="1" applyFill="1" applyBorder="1" applyAlignment="1">
      <alignment horizontal="center" vertical="center"/>
    </xf>
    <xf numFmtId="0" fontId="6" fillId="0" borderId="0" xfId="8" applyFont="1" applyAlignment="1" applyProtection="1">
      <alignment horizontal="center" vertical="top"/>
      <protection locked="0"/>
    </xf>
    <xf numFmtId="0" fontId="5" fillId="0" borderId="0" xfId="8" applyFont="1" applyFill="1" applyBorder="1" applyAlignment="1">
      <alignment vertical="top" wrapText="1"/>
    </xf>
    <xf numFmtId="165" fontId="5" fillId="0" borderId="0" xfId="34" applyNumberFormat="1" applyFont="1" applyFill="1" applyBorder="1" applyAlignment="1" applyProtection="1">
      <alignment vertical="top" wrapText="1"/>
      <protection locked="0"/>
    </xf>
    <xf numFmtId="165" fontId="5" fillId="0" borderId="1" xfId="34" applyNumberFormat="1" applyFont="1" applyFill="1" applyBorder="1" applyAlignment="1" applyProtection="1">
      <alignment vertical="top" wrapText="1"/>
      <protection locked="0"/>
    </xf>
    <xf numFmtId="0" fontId="9" fillId="0" borderId="0" xfId="8" applyFont="1" applyFill="1" applyBorder="1" applyAlignment="1">
      <alignment vertical="top" wrapText="1"/>
    </xf>
    <xf numFmtId="0" fontId="6" fillId="0" borderId="0" xfId="8" applyFont="1" applyFill="1" applyBorder="1" applyAlignment="1">
      <alignment horizontal="left" vertical="top" wrapText="1"/>
    </xf>
    <xf numFmtId="165" fontId="6" fillId="0" borderId="0" xfId="34" applyNumberFormat="1" applyFont="1" applyFill="1" applyBorder="1" applyAlignment="1" applyProtection="1">
      <alignment vertical="top" wrapText="1"/>
      <protection locked="0"/>
    </xf>
    <xf numFmtId="165" fontId="6" fillId="0" borderId="1" xfId="34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>
      <alignment vertical="top" wrapText="1"/>
    </xf>
    <xf numFmtId="165" fontId="12" fillId="0" borderId="0" xfId="34" applyNumberFormat="1" applyFont="1" applyFill="1" applyBorder="1" applyAlignment="1" applyProtection="1">
      <alignment vertical="top" wrapText="1"/>
      <protection locked="0"/>
    </xf>
    <xf numFmtId="165" fontId="12" fillId="0" borderId="1" xfId="34" applyNumberFormat="1" applyFont="1" applyFill="1" applyBorder="1" applyAlignment="1" applyProtection="1">
      <alignment vertical="top" wrapText="1"/>
      <protection locked="0"/>
    </xf>
    <xf numFmtId="165" fontId="14" fillId="0" borderId="0" xfId="34" applyNumberFormat="1" applyFont="1" applyFill="1" applyBorder="1" applyAlignment="1" applyProtection="1">
      <alignment vertical="top" wrapText="1"/>
      <protection locked="0"/>
    </xf>
    <xf numFmtId="165" fontId="14" fillId="0" borderId="1" xfId="34" applyNumberFormat="1" applyFont="1" applyFill="1" applyBorder="1" applyAlignment="1" applyProtection="1">
      <alignment vertical="top" wrapText="1"/>
      <protection locked="0"/>
    </xf>
    <xf numFmtId="165" fontId="6" fillId="0" borderId="2" xfId="34" applyNumberFormat="1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5" fillId="2" borderId="4" xfId="8" applyFont="1" applyFill="1" applyBorder="1" applyAlignment="1">
      <alignment horizontal="center" vertical="center"/>
    </xf>
    <xf numFmtId="0" fontId="5" fillId="2" borderId="10" xfId="8" applyFont="1" applyFill="1" applyBorder="1" applyAlignment="1">
      <alignment horizontal="center" vertical="center" wrapText="1"/>
    </xf>
    <xf numFmtId="4" fontId="5" fillId="2" borderId="12" xfId="8" applyNumberFormat="1" applyFont="1" applyFill="1" applyBorder="1" applyAlignment="1">
      <alignment horizontal="center" vertical="center" wrapText="1"/>
    </xf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 wrapText="1"/>
    </xf>
    <xf numFmtId="0" fontId="6" fillId="0" borderId="13" xfId="8" applyNumberFormat="1" applyFont="1" applyFill="1" applyBorder="1" applyAlignment="1">
      <alignment horizontal="center" vertical="center" wrapText="1"/>
    </xf>
    <xf numFmtId="0" fontId="6" fillId="0" borderId="13" xfId="8" quotePrefix="1" applyNumberFormat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vertical="top"/>
    </xf>
    <xf numFmtId="4" fontId="5" fillId="0" borderId="14" xfId="8" applyNumberFormat="1" applyFont="1" applyFill="1" applyBorder="1" applyAlignment="1" applyProtection="1">
      <alignment vertical="top" wrapText="1"/>
      <protection locked="0"/>
    </xf>
    <xf numFmtId="4" fontId="6" fillId="0" borderId="14" xfId="8" applyNumberFormat="1" applyFont="1" applyFill="1" applyBorder="1" applyAlignment="1" applyProtection="1">
      <alignment vertical="top" wrapText="1"/>
      <protection locked="0"/>
    </xf>
    <xf numFmtId="0" fontId="6" fillId="0" borderId="7" xfId="8" applyFont="1" applyFill="1" applyBorder="1" applyAlignment="1">
      <alignment horizontal="center" vertical="top"/>
    </xf>
    <xf numFmtId="4" fontId="6" fillId="0" borderId="14" xfId="8" applyNumberFormat="1" applyFont="1" applyFill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0" xfId="8" applyFont="1" applyFill="1" applyBorder="1" applyProtection="1">
      <protection locked="0"/>
    </xf>
    <xf numFmtId="0" fontId="5" fillId="2" borderId="6" xfId="8" applyFont="1" applyFill="1" applyBorder="1" applyAlignment="1">
      <alignment horizontal="center" vertical="center" wrapText="1"/>
    </xf>
    <xf numFmtId="0" fontId="9" fillId="0" borderId="9" xfId="8" applyFont="1" applyFill="1" applyBorder="1" applyAlignment="1" applyProtection="1">
      <alignment horizontal="left" vertical="top"/>
    </xf>
    <xf numFmtId="0" fontId="5" fillId="0" borderId="10" xfId="8" applyFont="1" applyFill="1" applyBorder="1" applyAlignment="1" applyProtection="1">
      <alignment horizontal="left" vertical="top" wrapText="1"/>
    </xf>
    <xf numFmtId="4" fontId="6" fillId="0" borderId="13" xfId="8" applyNumberFormat="1" applyFont="1" applyFill="1" applyBorder="1" applyAlignment="1" applyProtection="1">
      <alignment vertical="top" wrapText="1"/>
      <protection locked="0"/>
    </xf>
    <xf numFmtId="4" fontId="5" fillId="0" borderId="13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Protection="1">
      <protection locked="0"/>
    </xf>
    <xf numFmtId="0" fontId="6" fillId="0" borderId="7" xfId="8" applyFont="1" applyFill="1" applyBorder="1" applyAlignment="1" applyProtection="1">
      <alignment horizontal="center" vertical="top"/>
    </xf>
    <xf numFmtId="0" fontId="5" fillId="0" borderId="0" xfId="8" applyFont="1" applyFill="1" applyBorder="1" applyAlignment="1" applyProtection="1">
      <alignment horizontal="left" vertical="top" wrapText="1" indent="5"/>
    </xf>
    <xf numFmtId="0" fontId="5" fillId="0" borderId="7" xfId="8" applyFont="1" applyFill="1" applyBorder="1" applyAlignment="1" applyProtection="1">
      <alignment vertical="top"/>
    </xf>
    <xf numFmtId="0" fontId="5" fillId="0" borderId="0" xfId="8" applyFont="1" applyFill="1" applyBorder="1" applyAlignment="1" applyProtection="1">
      <alignment vertical="top" wrapText="1"/>
    </xf>
    <xf numFmtId="4" fontId="6" fillId="0" borderId="0" xfId="8" applyNumberFormat="1" applyFont="1" applyFill="1" applyBorder="1" applyAlignment="1" applyProtection="1">
      <alignment horizontal="left" vertical="top" wrapText="1"/>
    </xf>
    <xf numFmtId="4" fontId="6" fillId="0" borderId="14" xfId="8" applyNumberFormat="1" applyFont="1" applyFill="1" applyBorder="1" applyAlignment="1" applyProtection="1">
      <alignment horizontal="center" vertical="top" wrapText="1"/>
      <protection locked="0"/>
    </xf>
    <xf numFmtId="4" fontId="5" fillId="0" borderId="14" xfId="8" applyNumberFormat="1" applyFont="1" applyFill="1" applyBorder="1" applyAlignment="1" applyProtection="1">
      <alignment horizontal="center" vertical="top" wrapText="1"/>
      <protection locked="0"/>
    </xf>
    <xf numFmtId="0" fontId="6" fillId="0" borderId="7" xfId="8" applyFont="1" applyFill="1" applyBorder="1" applyAlignment="1" applyProtection="1">
      <alignment horizontal="center" vertical="top"/>
      <protection hidden="1"/>
    </xf>
    <xf numFmtId="0" fontId="15" fillId="0" borderId="0" xfId="8" applyFont="1" applyFill="1" applyBorder="1" applyAlignment="1" applyProtection="1">
      <alignment vertical="top" wrapText="1"/>
    </xf>
    <xf numFmtId="0" fontId="5" fillId="0" borderId="7" xfId="8" applyFont="1" applyFill="1" applyBorder="1" applyAlignment="1" applyProtection="1">
      <alignment horizontal="left" vertical="top"/>
    </xf>
    <xf numFmtId="0" fontId="5" fillId="0" borderId="0" xfId="8" applyFont="1" applyFill="1" applyBorder="1" applyAlignment="1" applyProtection="1">
      <alignment horizontal="left" vertical="top" wrapText="1"/>
    </xf>
    <xf numFmtId="0" fontId="6" fillId="0" borderId="8" xfId="8" applyFont="1" applyFill="1" applyBorder="1" applyAlignment="1">
      <alignment vertical="top"/>
    </xf>
    <xf numFmtId="0" fontId="6" fillId="0" borderId="2" xfId="8" applyFont="1" applyFill="1" applyBorder="1" applyAlignment="1">
      <alignment vertical="top" wrapText="1"/>
    </xf>
    <xf numFmtId="4" fontId="6" fillId="0" borderId="15" xfId="8" applyNumberFormat="1" applyFont="1" applyFill="1" applyBorder="1" applyAlignment="1">
      <alignment vertical="top" wrapText="1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0" fontId="5" fillId="2" borderId="12" xfId="8" applyFont="1" applyFill="1" applyBorder="1" applyAlignment="1">
      <alignment horizontal="center" vertical="center" wrapText="1"/>
    </xf>
    <xf numFmtId="166" fontId="5" fillId="2" borderId="12" xfId="34" applyNumberFormat="1" applyFont="1" applyFill="1" applyBorder="1" applyAlignment="1">
      <alignment horizontal="center" vertical="center" wrapText="1"/>
    </xf>
    <xf numFmtId="0" fontId="5" fillId="0" borderId="16" xfId="8" applyFont="1" applyFill="1" applyBorder="1" applyAlignment="1">
      <alignment horizontal="center" vertical="center" wrapText="1"/>
    </xf>
    <xf numFmtId="166" fontId="5" fillId="0" borderId="17" xfId="34" applyNumberFormat="1" applyFont="1" applyFill="1" applyBorder="1" applyAlignment="1">
      <alignment horizontal="center" vertical="center" wrapText="1"/>
    </xf>
    <xf numFmtId="0" fontId="5" fillId="0" borderId="18" xfId="8" applyFont="1" applyFill="1" applyBorder="1" applyAlignment="1">
      <alignment vertical="top" wrapText="1"/>
    </xf>
    <xf numFmtId="4" fontId="5" fillId="0" borderId="19" xfId="8" applyNumberFormat="1" applyFont="1" applyFill="1" applyBorder="1" applyProtection="1">
      <protection locked="0"/>
    </xf>
    <xf numFmtId="4" fontId="6" fillId="3" borderId="19" xfId="8" applyNumberFormat="1" applyFont="1" applyFill="1" applyBorder="1" applyProtection="1">
      <protection locked="0"/>
    </xf>
    <xf numFmtId="0" fontId="6" fillId="0" borderId="18" xfId="8" applyFont="1" applyFill="1" applyBorder="1" applyAlignment="1">
      <alignment horizontal="left" vertical="top" wrapText="1" indent="1"/>
    </xf>
    <xf numFmtId="4" fontId="6" fillId="0" borderId="19" xfId="8" applyNumberFormat="1" applyFont="1" applyFill="1" applyBorder="1" applyProtection="1">
      <protection locked="0"/>
    </xf>
    <xf numFmtId="4" fontId="5" fillId="3" borderId="19" xfId="8" applyNumberFormat="1" applyFont="1" applyFill="1" applyBorder="1" applyProtection="1">
      <protection locked="0"/>
    </xf>
    <xf numFmtId="4" fontId="6" fillId="3" borderId="19" xfId="8" applyNumberFormat="1" applyFont="1" applyFill="1" applyBorder="1" applyAlignment="1" applyProtection="1">
      <alignment vertical="top"/>
      <protection locked="0"/>
    </xf>
    <xf numFmtId="4" fontId="6" fillId="0" borderId="19" xfId="8" applyNumberFormat="1" applyFont="1" applyFill="1" applyBorder="1" applyAlignment="1" applyProtection="1">
      <alignment vertical="top"/>
      <protection locked="0"/>
    </xf>
    <xf numFmtId="0" fontId="5" fillId="0" borderId="18" xfId="8" applyFont="1" applyFill="1" applyBorder="1" applyAlignment="1">
      <alignment horizontal="left" vertical="top" wrapText="1"/>
    </xf>
    <xf numFmtId="0" fontId="5" fillId="0" borderId="20" xfId="8" applyFont="1" applyFill="1" applyBorder="1" applyAlignment="1">
      <alignment vertical="center" wrapText="1"/>
    </xf>
    <xf numFmtId="4" fontId="5" fillId="0" borderId="21" xfId="8" applyNumberFormat="1" applyFont="1" applyFill="1" applyBorder="1" applyAlignment="1" applyProtection="1">
      <alignment vertical="center"/>
      <protection locked="0"/>
    </xf>
    <xf numFmtId="4" fontId="6" fillId="0" borderId="0" xfId="8" applyNumberFormat="1" applyFont="1" applyFill="1" applyBorder="1" applyAlignment="1">
      <alignment vertical="top"/>
    </xf>
    <xf numFmtId="0" fontId="16" fillId="0" borderId="0" xfId="8" applyFont="1" applyFill="1" applyBorder="1" applyAlignment="1" applyProtection="1">
      <alignment horizontal="right" vertical="top" wrapText="1"/>
      <protection locked="0"/>
    </xf>
    <xf numFmtId="4" fontId="16" fillId="0" borderId="0" xfId="8" applyNumberFormat="1" applyFont="1" applyFill="1" applyBorder="1" applyAlignment="1" applyProtection="1">
      <alignment vertical="top"/>
      <protection locked="0"/>
    </xf>
    <xf numFmtId="0" fontId="6" fillId="0" borderId="7" xfId="8" applyFont="1" applyFill="1" applyBorder="1" applyProtection="1">
      <protection locked="0"/>
    </xf>
    <xf numFmtId="0" fontId="5" fillId="0" borderId="7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 inden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1" xfId="8" applyNumberFormat="1" applyFont="1" applyFill="1" applyBorder="1" applyAlignment="1" applyProtection="1">
      <alignment vertical="top" wrapText="1"/>
      <protection locked="0"/>
    </xf>
    <xf numFmtId="0" fontId="11" fillId="0" borderId="7" xfId="8" applyFont="1" applyFill="1" applyBorder="1" applyProtection="1">
      <protection locked="0"/>
    </xf>
    <xf numFmtId="4" fontId="6" fillId="0" borderId="1" xfId="8" applyNumberFormat="1" applyFont="1" applyFill="1" applyBorder="1" applyAlignment="1" applyProtection="1">
      <alignment vertical="top" wrapText="1"/>
      <protection locked="0"/>
    </xf>
    <xf numFmtId="0" fontId="9" fillId="0" borderId="7" xfId="8" applyFont="1" applyFill="1" applyBorder="1" applyAlignment="1">
      <alignment vertical="top"/>
    </xf>
    <xf numFmtId="0" fontId="6" fillId="0" borderId="0" xfId="8" applyFont="1" applyFill="1" applyBorder="1" applyAlignment="1">
      <alignment horizontal="left" vertical="top" wrapText="1" indent="1"/>
    </xf>
    <xf numFmtId="0" fontId="6" fillId="0" borderId="8" xfId="8" applyFont="1" applyFill="1" applyBorder="1" applyProtection="1">
      <protection locked="0"/>
    </xf>
    <xf numFmtId="0" fontId="6" fillId="0" borderId="2" xfId="8" applyFont="1" applyFill="1" applyBorder="1" applyProtection="1">
      <protection locked="0"/>
    </xf>
    <xf numFmtId="0" fontId="5" fillId="0" borderId="7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13" fillId="0" borderId="7" xfId="8" applyFont="1" applyFill="1" applyBorder="1" applyProtection="1">
      <protection locked="0"/>
    </xf>
    <xf numFmtId="0" fontId="6" fillId="0" borderId="1" xfId="8" applyFont="1" applyFill="1" applyBorder="1" applyAlignment="1" applyProtection="1">
      <alignment horizontal="justify"/>
      <protection locked="0"/>
    </xf>
    <xf numFmtId="0" fontId="6" fillId="0" borderId="1" xfId="8" applyFont="1" applyFill="1" applyBorder="1" applyAlignment="1" applyProtection="1">
      <alignment horizontal="justify" vertical="justify" wrapText="1"/>
      <protection locked="0"/>
    </xf>
    <xf numFmtId="0" fontId="6" fillId="0" borderId="0" xfId="8" applyFont="1" applyFill="1" applyBorder="1" applyAlignment="1" applyProtection="1">
      <alignment wrapText="1"/>
      <protection locked="0"/>
    </xf>
    <xf numFmtId="0" fontId="6" fillId="0" borderId="3" xfId="8" applyFont="1" applyFill="1" applyBorder="1" applyProtection="1">
      <protection locked="0"/>
    </xf>
    <xf numFmtId="0" fontId="18" fillId="4" borderId="0" xfId="35" applyFont="1" applyFill="1" applyAlignment="1">
      <alignment horizontal="right" vertical="center"/>
    </xf>
    <xf numFmtId="0" fontId="5" fillId="4" borderId="0" xfId="35" applyFont="1" applyFill="1" applyAlignment="1">
      <alignment horizontal="left" vertical="center"/>
    </xf>
    <xf numFmtId="0" fontId="19" fillId="0" borderId="0" xfId="35" applyFont="1" applyAlignment="1">
      <alignment vertical="center"/>
    </xf>
    <xf numFmtId="0" fontId="20" fillId="5" borderId="0" xfId="35" applyFont="1" applyFill="1" applyAlignment="1">
      <alignment horizontal="center" vertical="center"/>
    </xf>
    <xf numFmtId="0" fontId="20" fillId="5" borderId="0" xfId="35" applyFont="1" applyFill="1"/>
    <xf numFmtId="0" fontId="19" fillId="0" borderId="0" xfId="35" applyFont="1"/>
    <xf numFmtId="0" fontId="14" fillId="0" borderId="0" xfId="38" applyFont="1" applyFill="1" applyBorder="1" applyAlignment="1" applyProtection="1">
      <alignment vertical="top"/>
      <protection locked="0"/>
    </xf>
    <xf numFmtId="0" fontId="19" fillId="0" borderId="0" xfId="35" applyFont="1"/>
    <xf numFmtId="0" fontId="19" fillId="0" borderId="0" xfId="45" applyFont="1"/>
    <xf numFmtId="0" fontId="6" fillId="0" borderId="0" xfId="45" applyFont="1" applyFill="1" applyAlignment="1">
      <alignment horizontal="center" vertical="center"/>
    </xf>
    <xf numFmtId="0" fontId="6" fillId="0" borderId="0" xfId="45" applyFont="1" applyFill="1" applyAlignment="1">
      <alignment wrapText="1"/>
    </xf>
    <xf numFmtId="4" fontId="6" fillId="0" borderId="0" xfId="45" applyNumberFormat="1" applyFont="1"/>
    <xf numFmtId="9" fontId="6" fillId="0" borderId="0" xfId="47" applyFont="1"/>
    <xf numFmtId="0" fontId="5" fillId="2" borderId="6" xfId="38" applyFont="1" applyFill="1" applyBorder="1" applyAlignment="1">
      <alignment horizontal="center" vertical="center" wrapText="1"/>
    </xf>
    <xf numFmtId="0" fontId="18" fillId="3" borderId="4" xfId="46" applyFont="1" applyFill="1" applyBorder="1" applyAlignment="1">
      <alignment vertical="center"/>
    </xf>
    <xf numFmtId="4" fontId="18" fillId="3" borderId="12" xfId="46" applyNumberFormat="1" applyFont="1" applyFill="1" applyBorder="1" applyAlignment="1">
      <alignment horizontal="right" vertical="center" wrapText="1" indent="1"/>
    </xf>
    <xf numFmtId="0" fontId="13" fillId="0" borderId="0" xfId="46" applyFont="1"/>
    <xf numFmtId="0" fontId="18" fillId="0" borderId="5" xfId="46" applyFont="1" applyFill="1" applyBorder="1" applyAlignment="1">
      <alignment vertical="center"/>
    </xf>
    <xf numFmtId="0" fontId="18" fillId="0" borderId="5" xfId="46" applyFont="1" applyFill="1" applyBorder="1" applyAlignment="1">
      <alignment horizontal="right" vertical="center"/>
    </xf>
    <xf numFmtId="4" fontId="18" fillId="0" borderId="12" xfId="46" applyNumberFormat="1" applyFont="1" applyFill="1" applyBorder="1" applyAlignment="1">
      <alignment horizontal="right" vertical="center" wrapText="1" indent="1"/>
    </xf>
    <xf numFmtId="4" fontId="19" fillId="0" borderId="12" xfId="46" applyNumberFormat="1" applyFont="1" applyFill="1" applyBorder="1" applyAlignment="1">
      <alignment horizontal="right" vertical="center" wrapText="1" indent="1"/>
    </xf>
    <xf numFmtId="0" fontId="13" fillId="0" borderId="4" xfId="46" applyFont="1" applyBorder="1"/>
    <xf numFmtId="0" fontId="19" fillId="0" borderId="6" xfId="46" applyFont="1" applyFill="1" applyBorder="1" applyAlignment="1">
      <alignment horizontal="left" vertical="center" wrapText="1" indent="1"/>
    </xf>
    <xf numFmtId="0" fontId="19" fillId="0" borderId="4" xfId="46" applyFont="1" applyFill="1" applyBorder="1" applyAlignment="1">
      <alignment horizontal="left" vertical="center"/>
    </xf>
    <xf numFmtId="0" fontId="19" fillId="0" borderId="5" xfId="46" applyFont="1" applyFill="1" applyBorder="1" applyAlignment="1">
      <alignment horizontal="left" vertical="center" indent="1"/>
    </xf>
    <xf numFmtId="0" fontId="19" fillId="0" borderId="5" xfId="46" applyFont="1" applyFill="1" applyBorder="1" applyAlignment="1">
      <alignment horizontal="left" vertical="center" wrapText="1"/>
    </xf>
    <xf numFmtId="4" fontId="19" fillId="0" borderId="5" xfId="46" applyNumberFormat="1" applyFont="1" applyFill="1" applyBorder="1" applyAlignment="1">
      <alignment horizontal="right" vertical="center" wrapText="1" indent="1"/>
    </xf>
    <xf numFmtId="0" fontId="18" fillId="0" borderId="4" xfId="46" applyFont="1" applyFill="1" applyBorder="1" applyAlignment="1">
      <alignment vertical="center"/>
    </xf>
    <xf numFmtId="0" fontId="6" fillId="0" borderId="4" xfId="46" applyFont="1" applyFill="1" applyBorder="1" applyAlignment="1">
      <alignment horizontal="left" vertical="center"/>
    </xf>
    <xf numFmtId="0" fontId="6" fillId="0" borderId="4" xfId="46" applyFont="1" applyBorder="1" applyAlignment="1">
      <alignment horizontal="left"/>
    </xf>
    <xf numFmtId="4" fontId="19" fillId="0" borderId="12" xfId="46" applyNumberFormat="1" applyFont="1" applyFill="1" applyBorder="1" applyAlignment="1">
      <alignment horizontal="right" vertical="center" indent="1"/>
    </xf>
    <xf numFmtId="0" fontId="19" fillId="0" borderId="5" xfId="46" applyFont="1" applyFill="1" applyBorder="1" applyAlignment="1">
      <alignment horizontal="left" vertical="center"/>
    </xf>
    <xf numFmtId="4" fontId="19" fillId="0" borderId="10" xfId="46" applyNumberFormat="1" applyFont="1" applyFill="1" applyBorder="1" applyAlignment="1">
      <alignment horizontal="right" vertical="center" indent="1"/>
    </xf>
    <xf numFmtId="0" fontId="18" fillId="3" borderId="12" xfId="46" applyFont="1" applyFill="1" applyBorder="1" applyAlignment="1">
      <alignment vertical="center"/>
    </xf>
    <xf numFmtId="0" fontId="13" fillId="0" borderId="0" xfId="46" applyFont="1" applyFill="1" applyBorder="1"/>
    <xf numFmtId="0" fontId="6" fillId="0" borderId="5" xfId="46" applyFont="1" applyFill="1" applyBorder="1" applyAlignment="1">
      <alignment horizontal="left" vertical="center" indent="1"/>
    </xf>
    <xf numFmtId="0" fontId="6" fillId="0" borderId="4" xfId="46" applyFont="1" applyFill="1" applyBorder="1" applyAlignment="1">
      <alignment vertical="center"/>
    </xf>
    <xf numFmtId="0" fontId="5" fillId="2" borderId="4" xfId="38" applyFont="1" applyFill="1" applyBorder="1" applyAlignment="1">
      <alignment horizontal="center" vertical="center" wrapText="1"/>
    </xf>
    <xf numFmtId="0" fontId="5" fillId="2" borderId="12" xfId="38" applyFont="1" applyFill="1" applyBorder="1" applyAlignment="1">
      <alignment horizontal="center" vertical="center" wrapText="1"/>
    </xf>
    <xf numFmtId="0" fontId="18" fillId="3" borderId="4" xfId="46" applyFont="1" applyFill="1" applyBorder="1" applyAlignment="1">
      <alignment vertical="center"/>
    </xf>
    <xf numFmtId="4" fontId="18" fillId="3" borderId="12" xfId="46" applyNumberFormat="1" applyFont="1" applyFill="1" applyBorder="1" applyAlignment="1">
      <alignment horizontal="right" vertical="center" wrapText="1" indent="1"/>
    </xf>
    <xf numFmtId="0" fontId="18" fillId="0" borderId="5" xfId="46" applyFont="1" applyFill="1" applyBorder="1" applyAlignment="1">
      <alignment vertical="center"/>
    </xf>
    <xf numFmtId="4" fontId="18" fillId="0" borderId="12" xfId="46" applyNumberFormat="1" applyFont="1" applyFill="1" applyBorder="1" applyAlignment="1">
      <alignment horizontal="right" vertical="center" wrapText="1" indent="1"/>
    </xf>
    <xf numFmtId="0" fontId="18" fillId="0" borderId="4" xfId="46" applyFont="1" applyFill="1" applyBorder="1" applyAlignment="1">
      <alignment vertical="center"/>
    </xf>
    <xf numFmtId="0" fontId="6" fillId="0" borderId="6" xfId="46" applyFont="1" applyFill="1" applyBorder="1" applyAlignment="1">
      <alignment horizontal="left" vertical="center" wrapText="1" indent="1"/>
    </xf>
    <xf numFmtId="4" fontId="18" fillId="3" borderId="12" xfId="46" applyNumberFormat="1" applyFont="1" applyFill="1" applyBorder="1" applyAlignment="1">
      <alignment horizontal="right" vertical="center"/>
    </xf>
    <xf numFmtId="0" fontId="13" fillId="0" borderId="5" xfId="46" applyFont="1" applyBorder="1"/>
    <xf numFmtId="4" fontId="18" fillId="0" borderId="5" xfId="46" applyNumberFormat="1" applyFont="1" applyFill="1" applyBorder="1" applyAlignment="1">
      <alignment horizontal="right" vertical="center"/>
    </xf>
    <xf numFmtId="0" fontId="18" fillId="0" borderId="6" xfId="46" applyFont="1" applyFill="1" applyBorder="1" applyAlignment="1">
      <alignment vertical="center"/>
    </xf>
    <xf numFmtId="0" fontId="19" fillId="0" borderId="5" xfId="46" applyFont="1" applyFill="1" applyBorder="1" applyAlignment="1">
      <alignment vertical="center"/>
    </xf>
    <xf numFmtId="4" fontId="19" fillId="0" borderId="5" xfId="46" applyNumberFormat="1" applyFont="1" applyFill="1" applyBorder="1" applyAlignment="1">
      <alignment horizontal="right" vertical="center"/>
    </xf>
    <xf numFmtId="0" fontId="18" fillId="2" borderId="4" xfId="46" applyFont="1" applyFill="1" applyBorder="1" applyAlignment="1">
      <alignment vertical="center"/>
    </xf>
    <xf numFmtId="0" fontId="18" fillId="3" borderId="8" xfId="46" applyFont="1" applyFill="1" applyBorder="1" applyAlignment="1">
      <alignment vertical="center"/>
    </xf>
    <xf numFmtId="49" fontId="5" fillId="0" borderId="4" xfId="46" applyNumberFormat="1" applyFont="1" applyFill="1" applyBorder="1" applyAlignment="1">
      <alignment vertical="center"/>
    </xf>
    <xf numFmtId="0" fontId="6" fillId="0" borderId="6" xfId="46" applyFont="1" applyFill="1" applyBorder="1" applyAlignment="1">
      <alignment horizontal="left" vertical="center" indent="1"/>
    </xf>
    <xf numFmtId="4" fontId="6" fillId="0" borderId="12" xfId="46" applyNumberFormat="1" applyFont="1" applyFill="1" applyBorder="1" applyAlignment="1">
      <alignment horizontal="right" vertical="center" wrapText="1" indent="1"/>
    </xf>
    <xf numFmtId="0" fontId="6" fillId="0" borderId="5" xfId="46" applyFont="1" applyFill="1" applyBorder="1" applyAlignment="1">
      <alignment vertical="center"/>
    </xf>
    <xf numFmtId="4" fontId="6" fillId="0" borderId="5" xfId="46" applyNumberFormat="1" applyFont="1" applyFill="1" applyBorder="1" applyAlignment="1">
      <alignment horizontal="right" vertical="center"/>
    </xf>
    <xf numFmtId="0" fontId="5" fillId="0" borderId="4" xfId="46" applyFont="1" applyFill="1" applyBorder="1" applyAlignment="1">
      <alignment vertical="center"/>
    </xf>
    <xf numFmtId="0" fontId="5" fillId="0" borderId="6" xfId="46" applyFont="1" applyFill="1" applyBorder="1" applyAlignment="1">
      <alignment vertical="center"/>
    </xf>
    <xf numFmtId="4" fontId="5" fillId="0" borderId="12" xfId="46" applyNumberFormat="1" applyFont="1" applyFill="1" applyBorder="1" applyAlignment="1">
      <alignment horizontal="right" vertical="center" wrapText="1" indent="1"/>
    </xf>
    <xf numFmtId="4" fontId="6" fillId="0" borderId="12" xfId="46" applyNumberFormat="1" applyFont="1" applyFill="1" applyBorder="1" applyAlignment="1">
      <alignment horizontal="right" vertical="center" indent="1"/>
    </xf>
    <xf numFmtId="49" fontId="6" fillId="0" borderId="4" xfId="46" applyNumberFormat="1" applyFont="1" applyFill="1" applyBorder="1"/>
    <xf numFmtId="49" fontId="26" fillId="0" borderId="4" xfId="46" applyNumberFormat="1" applyFont="1" applyFill="1" applyBorder="1"/>
    <xf numFmtId="0" fontId="6" fillId="0" borderId="5" xfId="46" applyFont="1" applyFill="1" applyBorder="1"/>
    <xf numFmtId="0" fontId="13" fillId="0" borderId="0" xfId="38" applyFont="1" applyFill="1" applyBorder="1" applyAlignment="1" applyProtection="1">
      <alignment horizontal="center" vertical="top"/>
      <protection locked="0"/>
    </xf>
    <xf numFmtId="0" fontId="13" fillId="0" borderId="0" xfId="38" applyFont="1"/>
    <xf numFmtId="0" fontId="21" fillId="6" borderId="0" xfId="43" applyFont="1" applyFill="1"/>
    <xf numFmtId="0" fontId="5" fillId="2" borderId="6" xfId="38" quotePrefix="1" applyFont="1" applyFill="1" applyBorder="1" applyAlignment="1">
      <alignment horizontal="center" vertical="center" wrapText="1"/>
    </xf>
    <xf numFmtId="0" fontId="5" fillId="2" borderId="12" xfId="38" quotePrefix="1" applyFont="1" applyFill="1" applyBorder="1" applyAlignment="1">
      <alignment horizontal="center" vertical="center" wrapText="1"/>
    </xf>
    <xf numFmtId="0" fontId="13" fillId="0" borderId="7" xfId="38" applyFont="1" applyFill="1" applyBorder="1" applyAlignment="1" applyProtection="1">
      <alignment vertical="top"/>
      <protection locked="0"/>
    </xf>
    <xf numFmtId="0" fontId="13" fillId="0" borderId="0" xfId="38" applyFont="1" applyFill="1" applyBorder="1" applyAlignment="1" applyProtection="1">
      <alignment vertical="top" wrapText="1"/>
      <protection locked="0"/>
    </xf>
    <xf numFmtId="4" fontId="13" fillId="0" borderId="13" xfId="38" applyNumberFormat="1" applyFont="1" applyFill="1" applyBorder="1" applyAlignment="1" applyProtection="1">
      <alignment vertical="top"/>
      <protection locked="0"/>
    </xf>
    <xf numFmtId="49" fontId="11" fillId="0" borderId="0" xfId="38" applyNumberFormat="1" applyFont="1" applyFill="1" applyBorder="1" applyAlignment="1" applyProtection="1">
      <alignment vertical="top"/>
      <protection locked="0"/>
    </xf>
    <xf numFmtId="0" fontId="13" fillId="0" borderId="0" xfId="38" applyFont="1" applyFill="1" applyBorder="1" applyAlignment="1" applyProtection="1">
      <alignment vertical="top"/>
      <protection locked="0"/>
    </xf>
    <xf numFmtId="0" fontId="6" fillId="0" borderId="7" xfId="38" applyFont="1" applyFill="1" applyBorder="1" applyAlignment="1" applyProtection="1">
      <alignment vertical="top"/>
      <protection locked="0"/>
    </xf>
    <xf numFmtId="0" fontId="6" fillId="0" borderId="0" xfId="38" applyFont="1" applyFill="1" applyBorder="1" applyAlignment="1" applyProtection="1">
      <alignment vertical="top" wrapText="1"/>
      <protection locked="0"/>
    </xf>
    <xf numFmtId="4" fontId="13" fillId="0" borderId="14" xfId="38" applyNumberFormat="1" applyFont="1" applyFill="1" applyBorder="1" applyAlignment="1" applyProtection="1">
      <alignment vertical="top"/>
      <protection locked="0"/>
    </xf>
    <xf numFmtId="0" fontId="0" fillId="0" borderId="7" xfId="38" applyFont="1" applyFill="1" applyBorder="1" applyAlignment="1" applyProtection="1">
      <alignment vertical="top"/>
      <protection locked="0"/>
    </xf>
    <xf numFmtId="4" fontId="13" fillId="0" borderId="15" xfId="38" applyNumberFormat="1" applyFont="1" applyFill="1" applyBorder="1" applyAlignment="1" applyProtection="1">
      <alignment vertical="top"/>
      <protection locked="0"/>
    </xf>
    <xf numFmtId="0" fontId="6" fillId="0" borderId="4" xfId="38" quotePrefix="1" applyFont="1" applyFill="1" applyBorder="1" applyAlignment="1" applyProtection="1">
      <alignment horizontal="center" vertical="top"/>
      <protection locked="0"/>
    </xf>
    <xf numFmtId="0" fontId="5" fillId="0" borderId="5" xfId="38" applyFont="1" applyFill="1" applyBorder="1" applyAlignment="1" applyProtection="1">
      <alignment horizontal="left" vertical="top" indent="3"/>
      <protection locked="0"/>
    </xf>
    <xf numFmtId="4" fontId="6" fillId="0" borderId="12" xfId="38" applyNumberFormat="1" applyFont="1" applyFill="1" applyBorder="1" applyAlignment="1" applyProtection="1">
      <alignment vertical="top"/>
      <protection locked="0"/>
    </xf>
    <xf numFmtId="4" fontId="6" fillId="0" borderId="5" xfId="38" applyNumberFormat="1" applyFont="1" applyFill="1" applyBorder="1" applyAlignment="1" applyProtection="1">
      <alignment vertical="top"/>
      <protection locked="0"/>
    </xf>
    <xf numFmtId="4" fontId="6" fillId="0" borderId="13" xfId="38" applyNumberFormat="1" applyFont="1" applyFill="1" applyBorder="1" applyAlignment="1" applyProtection="1">
      <alignment vertical="top"/>
      <protection locked="0"/>
    </xf>
    <xf numFmtId="0" fontId="6" fillId="0" borderId="9" xfId="38" quotePrefix="1" applyFont="1" applyFill="1" applyBorder="1" applyAlignment="1" applyProtection="1">
      <alignment horizontal="center" vertical="top"/>
      <protection locked="0"/>
    </xf>
    <xf numFmtId="0" fontId="6" fillId="0" borderId="10" xfId="38" applyFont="1" applyFill="1" applyBorder="1" applyAlignment="1" applyProtection="1">
      <alignment vertical="top"/>
      <protection locked="0"/>
    </xf>
    <xf numFmtId="4" fontId="6" fillId="0" borderId="10" xfId="38" applyNumberFormat="1" applyFont="1" applyFill="1" applyBorder="1" applyAlignment="1" applyProtection="1">
      <alignment vertical="top"/>
      <protection locked="0"/>
    </xf>
    <xf numFmtId="4" fontId="6" fillId="0" borderId="11" xfId="38" applyNumberFormat="1" applyFont="1" applyFill="1" applyBorder="1" applyAlignment="1" applyProtection="1">
      <alignment vertical="top"/>
      <protection locked="0"/>
    </xf>
    <xf numFmtId="4" fontId="5" fillId="0" borderId="4" xfId="38" applyNumberFormat="1" applyFont="1" applyFill="1" applyBorder="1" applyAlignment="1" applyProtection="1">
      <alignment vertical="top"/>
      <protection locked="0"/>
    </xf>
    <xf numFmtId="4" fontId="5" fillId="0" borderId="5" xfId="38" applyNumberFormat="1" applyFont="1" applyFill="1" applyBorder="1" applyAlignment="1" applyProtection="1">
      <alignment vertical="top"/>
      <protection locked="0"/>
    </xf>
    <xf numFmtId="4" fontId="6" fillId="0" borderId="15" xfId="38" applyNumberFormat="1" applyFont="1" applyFill="1" applyBorder="1" applyAlignment="1" applyProtection="1">
      <alignment vertical="top"/>
      <protection locked="0"/>
    </xf>
    <xf numFmtId="0" fontId="5" fillId="0" borderId="7" xfId="38" applyFont="1" applyFill="1" applyBorder="1" applyAlignment="1" applyProtection="1">
      <alignment horizontal="left" vertical="top"/>
    </xf>
    <xf numFmtId="0" fontId="5" fillId="0" borderId="0" xfId="38" applyFont="1" applyFill="1" applyBorder="1" applyAlignment="1" applyProtection="1">
      <alignment horizontal="justify" vertical="top" wrapText="1"/>
    </xf>
    <xf numFmtId="4" fontId="5" fillId="0" borderId="13" xfId="38" applyNumberFormat="1" applyFont="1" applyFill="1" applyBorder="1" applyAlignment="1" applyProtection="1">
      <alignment vertical="top"/>
      <protection locked="0"/>
    </xf>
    <xf numFmtId="0" fontId="6" fillId="0" borderId="7" xfId="38" applyFont="1" applyFill="1" applyBorder="1" applyAlignment="1" applyProtection="1">
      <alignment horizontal="center" vertical="top"/>
    </xf>
    <xf numFmtId="0" fontId="6" fillId="0" borderId="0" xfId="38" applyFont="1" applyFill="1" applyBorder="1" applyAlignment="1" applyProtection="1">
      <alignment horizontal="left" vertical="top" wrapText="1"/>
    </xf>
    <xf numFmtId="4" fontId="6" fillId="0" borderId="14" xfId="38" applyNumberFormat="1" applyFont="1" applyFill="1" applyBorder="1" applyAlignment="1" applyProtection="1">
      <alignment vertical="top"/>
      <protection locked="0"/>
    </xf>
    <xf numFmtId="4" fontId="5" fillId="0" borderId="14" xfId="38" applyNumberFormat="1" applyFont="1" applyFill="1" applyBorder="1" applyAlignment="1" applyProtection="1">
      <alignment vertical="top"/>
      <protection locked="0"/>
    </xf>
    <xf numFmtId="0" fontId="5" fillId="0" borderId="7" xfId="38" applyFont="1" applyFill="1" applyBorder="1" applyAlignment="1" applyProtection="1">
      <alignment vertical="top"/>
    </xf>
    <xf numFmtId="0" fontId="5" fillId="0" borderId="0" xfId="38" applyFont="1" applyFill="1" applyBorder="1" applyAlignment="1" applyProtection="1">
      <alignment vertical="top"/>
    </xf>
    <xf numFmtId="0" fontId="5" fillId="0" borderId="7" xfId="8" applyFont="1" applyFill="1" applyBorder="1" applyAlignment="1" applyProtection="1">
      <alignment horizontal="center" vertical="top"/>
    </xf>
    <xf numFmtId="0" fontId="6" fillId="0" borderId="4" xfId="38" quotePrefix="1" applyFont="1" applyFill="1" applyBorder="1" applyAlignment="1" applyProtection="1">
      <alignment horizontal="center" vertical="top"/>
    </xf>
    <xf numFmtId="0" fontId="5" fillId="0" borderId="5" xfId="38" applyFont="1" applyFill="1" applyBorder="1" applyAlignment="1" applyProtection="1">
      <alignment horizontal="center" vertical="top" wrapText="1"/>
    </xf>
    <xf numFmtId="0" fontId="6" fillId="0" borderId="10" xfId="38" quotePrefix="1" applyFont="1" applyFill="1" applyBorder="1" applyAlignment="1" applyProtection="1">
      <alignment horizontal="center" vertical="top"/>
      <protection locked="0"/>
    </xf>
    <xf numFmtId="4" fontId="5" fillId="0" borderId="6" xfId="38" applyNumberFormat="1" applyFont="1" applyFill="1" applyBorder="1" applyAlignment="1" applyProtection="1">
      <alignment vertical="top"/>
      <protection locked="0"/>
    </xf>
    <xf numFmtId="0" fontId="0" fillId="0" borderId="0" xfId="38" applyFont="1" applyFill="1" applyBorder="1" applyAlignment="1" applyProtection="1">
      <alignment vertical="top" wrapText="1"/>
      <protection locked="0"/>
    </xf>
    <xf numFmtId="0" fontId="0" fillId="0" borderId="0" xfId="38" applyFont="1" applyFill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6" fillId="0" borderId="14" xfId="0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4" fontId="5" fillId="0" borderId="12" xfId="0" applyNumberFormat="1" applyFont="1" applyFill="1" applyBorder="1" applyProtection="1">
      <protection locked="0"/>
    </xf>
    <xf numFmtId="4" fontId="5" fillId="2" borderId="12" xfId="49" applyNumberFormat="1" applyFont="1" applyFill="1" applyBorder="1" applyAlignment="1">
      <alignment horizontal="center" vertical="center" wrapText="1"/>
    </xf>
    <xf numFmtId="0" fontId="5" fillId="2" borderId="12" xfId="49" applyNumberFormat="1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6" fillId="0" borderId="11" xfId="49" applyFont="1" applyFill="1" applyBorder="1" applyAlignment="1">
      <alignment horizontal="center" vertical="center"/>
    </xf>
    <xf numFmtId="4" fontId="6" fillId="0" borderId="13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4" fontId="5" fillId="0" borderId="13" xfId="0" applyNumberFormat="1" applyFont="1" applyFill="1" applyBorder="1" applyProtection="1">
      <protection locked="0"/>
    </xf>
    <xf numFmtId="0" fontId="11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4" fontId="5" fillId="0" borderId="14" xfId="0" applyNumberFormat="1" applyFont="1" applyFill="1" applyBorder="1" applyProtection="1">
      <protection locked="0"/>
    </xf>
    <xf numFmtId="0" fontId="11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4" fontId="5" fillId="0" borderId="15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center"/>
    </xf>
    <xf numFmtId="0" fontId="6" fillId="0" borderId="0" xfId="0" applyFont="1" applyBorder="1" applyProtection="1"/>
    <xf numFmtId="4" fontId="6" fillId="0" borderId="14" xfId="0" applyNumberFormat="1" applyFont="1" applyBorder="1" applyProtection="1">
      <protection locked="0"/>
    </xf>
    <xf numFmtId="0" fontId="6" fillId="0" borderId="3" xfId="0" applyFont="1" applyBorder="1" applyProtection="1"/>
    <xf numFmtId="4" fontId="6" fillId="0" borderId="15" xfId="0" applyNumberFormat="1" applyFont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66" fontId="5" fillId="2" borderId="4" xfId="34" applyNumberFormat="1" applyFont="1" applyFill="1" applyBorder="1" applyAlignment="1" applyProtection="1">
      <alignment horizontal="center" vertical="center" wrapText="1"/>
    </xf>
    <xf numFmtId="166" fontId="5" fillId="2" borderId="12" xfId="34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/>
      <protection locked="0"/>
    </xf>
    <xf numFmtId="4" fontId="6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3" fillId="0" borderId="0" xfId="50" applyFont="1" applyProtection="1">
      <protection locked="0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166" fontId="6" fillId="0" borderId="12" xfId="34" applyNumberFormat="1" applyFont="1" applyFill="1" applyBorder="1" applyAlignment="1" applyProtection="1">
      <alignment horizontal="left" vertical="center"/>
      <protection locked="0"/>
    </xf>
    <xf numFmtId="4" fontId="6" fillId="0" borderId="12" xfId="34" applyNumberFormat="1" applyFont="1" applyFill="1" applyBorder="1" applyAlignment="1" applyProtection="1">
      <alignment horizontal="center" vertical="center"/>
      <protection locked="0"/>
    </xf>
    <xf numFmtId="166" fontId="6" fillId="0" borderId="12" xfId="34" applyNumberFormat="1" applyFont="1" applyFill="1" applyBorder="1" applyAlignment="1" applyProtection="1">
      <alignment horizontal="center" vertical="center"/>
      <protection locked="0"/>
    </xf>
    <xf numFmtId="0" fontId="6" fillId="0" borderId="12" xfId="50" applyFont="1" applyFill="1" applyBorder="1" applyAlignment="1" applyProtection="1">
      <alignment horizontal="left"/>
      <protection locked="0"/>
    </xf>
    <xf numFmtId="4" fontId="6" fillId="0" borderId="12" xfId="50" applyNumberFormat="1" applyFont="1" applyFill="1" applyBorder="1" applyAlignment="1" applyProtection="1">
      <alignment horizontal="right"/>
      <protection locked="0"/>
    </xf>
    <xf numFmtId="0" fontId="5" fillId="0" borderId="12" xfId="50" applyFont="1" applyFill="1" applyBorder="1" applyAlignment="1" applyProtection="1">
      <alignment horizontal="left"/>
      <protection locked="0"/>
    </xf>
    <xf numFmtId="4" fontId="5" fillId="0" borderId="12" xfId="50" applyNumberFormat="1" applyFont="1" applyFill="1" applyBorder="1" applyAlignment="1" applyProtection="1">
      <alignment horizontal="right"/>
      <protection locked="0"/>
    </xf>
    <xf numFmtId="0" fontId="6" fillId="0" borderId="12" xfId="50" applyFont="1" applyFill="1" applyBorder="1" applyAlignment="1" applyProtection="1">
      <alignment horizontal="center"/>
      <protection locked="0"/>
    </xf>
    <xf numFmtId="0" fontId="5" fillId="0" borderId="5" xfId="50" applyFont="1" applyFill="1" applyBorder="1" applyAlignment="1" applyProtection="1">
      <alignment horizontal="left"/>
      <protection locked="0"/>
    </xf>
    <xf numFmtId="4" fontId="5" fillId="0" borderId="5" xfId="50" applyNumberFormat="1" applyFont="1" applyFill="1" applyBorder="1" applyAlignment="1" applyProtection="1">
      <alignment horizontal="right"/>
      <protection locked="0"/>
    </xf>
    <xf numFmtId="4" fontId="13" fillId="0" borderId="0" xfId="50" applyNumberFormat="1" applyFont="1" applyProtection="1">
      <protection locked="0"/>
    </xf>
    <xf numFmtId="0" fontId="32" fillId="0" borderId="0" xfId="50" applyFont="1" applyProtection="1">
      <protection locked="0"/>
    </xf>
    <xf numFmtId="0" fontId="5" fillId="0" borderId="5" xfId="38" applyFont="1" applyFill="1" applyBorder="1" applyAlignment="1" applyProtection="1">
      <alignment horizontal="center" vertical="center" wrapText="1"/>
      <protection locked="0"/>
    </xf>
    <xf numFmtId="0" fontId="6" fillId="0" borderId="9" xfId="38" applyFont="1" applyFill="1" applyBorder="1" applyAlignment="1">
      <alignment horizontal="center" vertical="center"/>
    </xf>
    <xf numFmtId="0" fontId="6" fillId="0" borderId="11" xfId="38" applyFont="1" applyFill="1" applyBorder="1" applyAlignment="1">
      <alignment horizontal="center" vertical="center"/>
    </xf>
    <xf numFmtId="0" fontId="6" fillId="0" borderId="13" xfId="38" applyFont="1" applyFill="1" applyBorder="1" applyAlignment="1">
      <alignment horizontal="center" vertical="center" wrapText="1"/>
    </xf>
    <xf numFmtId="0" fontId="5" fillId="0" borderId="22" xfId="38" applyFont="1" applyFill="1" applyBorder="1" applyAlignment="1" applyProtection="1">
      <alignment horizontal="left" vertical="center"/>
      <protection hidden="1"/>
    </xf>
    <xf numFmtId="0" fontId="5" fillId="0" borderId="23" xfId="38" applyFont="1" applyFill="1" applyBorder="1" applyAlignment="1" applyProtection="1">
      <alignment horizontal="left" vertical="center" wrapText="1"/>
    </xf>
    <xf numFmtId="4" fontId="5" fillId="0" borderId="24" xfId="38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8" applyFont="1" applyFill="1" applyBorder="1" applyAlignment="1" applyProtection="1">
      <alignment vertical="center"/>
      <protection hidden="1"/>
    </xf>
    <xf numFmtId="0" fontId="5" fillId="0" borderId="3" xfId="38" applyFont="1" applyFill="1" applyBorder="1" applyAlignment="1">
      <alignment horizontal="left" vertical="center" wrapText="1"/>
    </xf>
    <xf numFmtId="4" fontId="6" fillId="0" borderId="15" xfId="38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38" applyFont="1" applyFill="1" applyBorder="1" applyAlignment="1" applyProtection="1">
      <alignment vertical="center"/>
      <protection hidden="1"/>
    </xf>
    <xf numFmtId="0" fontId="5" fillId="0" borderId="6" xfId="38" applyFont="1" applyFill="1" applyBorder="1" applyAlignment="1">
      <alignment horizontal="left" vertical="center" wrapText="1"/>
    </xf>
    <xf numFmtId="4" fontId="6" fillId="0" borderId="12" xfId="38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38" applyFont="1" applyFill="1" applyBorder="1" applyAlignment="1" applyProtection="1">
      <alignment vertical="center"/>
      <protection hidden="1"/>
    </xf>
    <xf numFmtId="0" fontId="6" fillId="0" borderId="11" xfId="38" applyFont="1" applyFill="1" applyBorder="1" applyAlignment="1">
      <alignment horizontal="left" vertical="center" wrapText="1"/>
    </xf>
    <xf numFmtId="4" fontId="6" fillId="0" borderId="13" xfId="38" applyNumberFormat="1" applyFont="1" applyFill="1" applyBorder="1" applyAlignment="1" applyProtection="1">
      <alignment horizontal="right" vertical="center" wrapText="1"/>
      <protection locked="0"/>
    </xf>
    <xf numFmtId="0" fontId="5" fillId="0" borderId="23" xfId="38" applyFont="1" applyFill="1" applyBorder="1" applyAlignment="1">
      <alignment horizontal="left" vertical="center" wrapText="1"/>
    </xf>
    <xf numFmtId="0" fontId="5" fillId="0" borderId="2" xfId="38" applyFont="1" applyFill="1" applyBorder="1" applyAlignment="1" applyProtection="1">
      <alignment vertical="center"/>
      <protection hidden="1"/>
    </xf>
    <xf numFmtId="0" fontId="5" fillId="0" borderId="2" xfId="38" applyFont="1" applyFill="1" applyBorder="1" applyAlignment="1">
      <alignment horizontal="left" vertical="center" wrapText="1"/>
    </xf>
    <xf numFmtId="4" fontId="5" fillId="0" borderId="2" xfId="38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38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38" applyFont="1" applyFill="1" applyBorder="1" applyAlignment="1" applyProtection="1">
      <alignment horizontal="left" vertical="center"/>
      <protection hidden="1"/>
    </xf>
    <xf numFmtId="0" fontId="5" fillId="0" borderId="11" xfId="38" applyFont="1" applyFill="1" applyBorder="1" applyAlignment="1">
      <alignment horizontal="left" vertical="center" wrapText="1"/>
    </xf>
    <xf numFmtId="0" fontId="13" fillId="0" borderId="0" xfId="38" applyFont="1" applyBorder="1" applyProtection="1">
      <protection locked="0"/>
    </xf>
    <xf numFmtId="0" fontId="13" fillId="0" borderId="0" xfId="38" applyFont="1" applyProtection="1">
      <protection locked="0"/>
    </xf>
    <xf numFmtId="4" fontId="5" fillId="2" borderId="6" xfId="49" applyNumberFormat="1" applyFont="1" applyFill="1" applyBorder="1" applyAlignment="1">
      <alignment horizontal="center" vertical="center" wrapText="1"/>
    </xf>
    <xf numFmtId="4" fontId="5" fillId="2" borderId="4" xfId="49" applyNumberFormat="1" applyFont="1" applyFill="1" applyBorder="1" applyAlignment="1">
      <alignment horizontal="center" vertical="center" wrapText="1"/>
    </xf>
    <xf numFmtId="0" fontId="6" fillId="0" borderId="0" xfId="49" applyFont="1" applyFill="1" applyBorder="1" applyAlignment="1" applyProtection="1">
      <protection hidden="1"/>
    </xf>
    <xf numFmtId="0" fontId="5" fillId="0" borderId="0" xfId="49" applyFont="1" applyFill="1" applyBorder="1" applyAlignment="1" applyProtection="1"/>
    <xf numFmtId="4" fontId="5" fillId="0" borderId="14" xfId="38" applyNumberFormat="1" applyFont="1" applyFill="1" applyBorder="1" applyAlignment="1" applyProtection="1">
      <alignment horizontal="right"/>
      <protection locked="0"/>
    </xf>
    <xf numFmtId="0" fontId="11" fillId="0" borderId="0" xfId="38" applyFont="1" applyBorder="1" applyProtection="1">
      <protection locked="0" hidden="1"/>
    </xf>
    <xf numFmtId="0" fontId="5" fillId="0" borderId="0" xfId="8" applyFont="1" applyFill="1" applyBorder="1" applyAlignment="1" applyProtection="1">
      <alignment horizontal="left" vertical="top"/>
      <protection hidden="1"/>
    </xf>
    <xf numFmtId="0" fontId="5" fillId="0" borderId="0" xfId="38" applyFont="1" applyFill="1" applyBorder="1" applyAlignment="1" applyProtection="1">
      <alignment horizontal="left"/>
    </xf>
    <xf numFmtId="4" fontId="5" fillId="0" borderId="14" xfId="38" applyNumberFormat="1" applyFont="1" applyFill="1" applyBorder="1" applyProtection="1">
      <protection locked="0"/>
    </xf>
    <xf numFmtId="0" fontId="6" fillId="0" borderId="0" xfId="38" applyFont="1" applyFill="1" applyBorder="1" applyAlignment="1" applyProtection="1">
      <alignment horizontal="center"/>
    </xf>
    <xf numFmtId="0" fontId="6" fillId="0" borderId="0" xfId="38" applyFont="1" applyFill="1" applyBorder="1" applyAlignment="1" applyProtection="1">
      <alignment horizontal="left"/>
    </xf>
    <xf numFmtId="4" fontId="6" fillId="0" borderId="14" xfId="38" applyNumberFormat="1" applyFont="1" applyFill="1" applyBorder="1" applyProtection="1">
      <protection locked="0"/>
    </xf>
    <xf numFmtId="4" fontId="5" fillId="0" borderId="12" xfId="38" applyNumberFormat="1" applyFont="1" applyFill="1" applyBorder="1" applyProtection="1">
      <protection locked="0"/>
    </xf>
    <xf numFmtId="4" fontId="13" fillId="0" borderId="0" xfId="38" applyNumberFormat="1" applyFont="1" applyProtection="1">
      <protection locked="0"/>
    </xf>
    <xf numFmtId="0" fontId="4" fillId="0" borderId="0" xfId="38" applyFont="1"/>
    <xf numFmtId="0" fontId="34" fillId="0" borderId="0" xfId="38" applyFont="1" applyFill="1" applyBorder="1" applyAlignment="1" applyProtection="1">
      <alignment horizontal="center" vertical="center" wrapText="1"/>
    </xf>
    <xf numFmtId="0" fontId="4" fillId="0" borderId="0" xfId="38" applyFont="1" applyFill="1" applyBorder="1"/>
    <xf numFmtId="0" fontId="23" fillId="0" borderId="0" xfId="38" applyFont="1" applyFill="1" applyBorder="1" applyAlignment="1" applyProtection="1">
      <alignment horizontal="right" vertical="center" wrapText="1"/>
    </xf>
    <xf numFmtId="0" fontId="23" fillId="0" borderId="1" xfId="38" applyFont="1" applyFill="1" applyBorder="1" applyAlignment="1" applyProtection="1">
      <alignment horizontal="right" vertical="center" wrapText="1"/>
    </xf>
    <xf numFmtId="0" fontId="4" fillId="0" borderId="7" xfId="38" applyFont="1" applyFill="1" applyBorder="1"/>
    <xf numFmtId="0" fontId="34" fillId="0" borderId="0" xfId="38" applyFont="1" applyFill="1" applyBorder="1" applyAlignment="1" applyProtection="1">
      <alignment vertical="center" wrapText="1"/>
    </xf>
    <xf numFmtId="0" fontId="22" fillId="0" borderId="0" xfId="38" applyFont="1" applyFill="1" applyBorder="1" applyAlignment="1" applyProtection="1">
      <alignment horizontal="left" vertical="top" wrapText="1"/>
    </xf>
    <xf numFmtId="0" fontId="22" fillId="0" borderId="1" xfId="38" applyFont="1" applyFill="1" applyBorder="1" applyAlignment="1" applyProtection="1">
      <alignment horizontal="left" vertical="top" wrapText="1"/>
    </xf>
    <xf numFmtId="0" fontId="22" fillId="0" borderId="0" xfId="38" applyFont="1" applyFill="1" applyBorder="1" applyAlignment="1" applyProtection="1">
      <alignment horizontal="center" vertical="center" wrapText="1"/>
    </xf>
    <xf numFmtId="0" fontId="22" fillId="0" borderId="0" xfId="38" applyFont="1" applyFill="1" applyBorder="1" applyAlignment="1" applyProtection="1">
      <alignment vertical="center" wrapText="1"/>
    </xf>
    <xf numFmtId="167" fontId="23" fillId="0" borderId="0" xfId="38" applyNumberFormat="1" applyFont="1" applyFill="1" applyBorder="1" applyAlignment="1" applyProtection="1">
      <alignment horizontal="left" vertical="top" wrapText="1"/>
    </xf>
    <xf numFmtId="0" fontId="6" fillId="0" borderId="7" xfId="38" applyFont="1" applyFill="1" applyBorder="1"/>
    <xf numFmtId="0" fontId="6" fillId="0" borderId="0" xfId="38" applyFont="1" applyFill="1" applyBorder="1"/>
    <xf numFmtId="0" fontId="22" fillId="0" borderId="0" xfId="38" applyFont="1" applyFill="1" applyBorder="1" applyAlignment="1" applyProtection="1">
      <alignment horizontal="left" wrapText="1"/>
    </xf>
    <xf numFmtId="167" fontId="22" fillId="0" borderId="0" xfId="38" applyNumberFormat="1" applyFont="1" applyFill="1" applyBorder="1" applyAlignment="1" applyProtection="1">
      <alignment horizontal="left" vertical="top" wrapText="1"/>
    </xf>
    <xf numFmtId="44" fontId="22" fillId="0" borderId="0" xfId="51" applyFont="1" applyFill="1" applyBorder="1" applyAlignment="1" applyProtection="1">
      <alignment vertical="top" wrapText="1"/>
    </xf>
    <xf numFmtId="9" fontId="22" fillId="0" borderId="0" xfId="42" applyFont="1" applyFill="1" applyBorder="1" applyAlignment="1" applyProtection="1">
      <alignment horizontal="center" vertical="top" wrapText="1"/>
    </xf>
    <xf numFmtId="9" fontId="22" fillId="0" borderId="1" xfId="42" applyFont="1" applyFill="1" applyBorder="1" applyAlignment="1" applyProtection="1">
      <alignment horizontal="center" vertical="top" wrapText="1"/>
    </xf>
    <xf numFmtId="0" fontId="23" fillId="0" borderId="0" xfId="38" applyFont="1" applyFill="1" applyBorder="1" applyAlignment="1" applyProtection="1">
      <alignment horizontal="center" vertical="center" wrapText="1"/>
    </xf>
    <xf numFmtId="0" fontId="23" fillId="0" borderId="0" xfId="38" applyFont="1" applyFill="1" applyBorder="1" applyAlignment="1" applyProtection="1">
      <alignment vertical="center" wrapText="1"/>
    </xf>
    <xf numFmtId="44" fontId="23" fillId="0" borderId="0" xfId="51" applyFont="1" applyFill="1" applyBorder="1" applyAlignment="1" applyProtection="1">
      <alignment horizontal="left" vertical="top" wrapText="1"/>
    </xf>
    <xf numFmtId="9" fontId="23" fillId="0" borderId="0" xfId="42" applyFont="1" applyFill="1" applyBorder="1" applyAlignment="1" applyProtection="1">
      <alignment horizontal="center" vertical="top" wrapText="1"/>
    </xf>
    <xf numFmtId="9" fontId="23" fillId="0" borderId="1" xfId="42" applyFont="1" applyFill="1" applyBorder="1" applyAlignment="1" applyProtection="1">
      <alignment horizontal="center" vertical="top" wrapText="1"/>
    </xf>
    <xf numFmtId="0" fontId="22" fillId="0" borderId="0" xfId="38" applyFont="1" applyFill="1" applyBorder="1" applyAlignment="1" applyProtection="1">
      <alignment horizontal="center" vertical="top" wrapText="1"/>
    </xf>
    <xf numFmtId="43" fontId="23" fillId="7" borderId="5" xfId="38" applyNumberFormat="1" applyFont="1" applyFill="1" applyBorder="1" applyAlignment="1" applyProtection="1">
      <alignment horizontal="right" vertical="center" wrapText="1"/>
    </xf>
    <xf numFmtId="9" fontId="23" fillId="7" borderId="5" xfId="42" applyFont="1" applyFill="1" applyBorder="1" applyAlignment="1" applyProtection="1">
      <alignment horizontal="center" vertical="top" wrapText="1"/>
    </xf>
    <xf numFmtId="9" fontId="23" fillId="7" borderId="6" xfId="42" applyFont="1" applyFill="1" applyBorder="1" applyAlignment="1" applyProtection="1">
      <alignment horizontal="center" vertical="top" wrapText="1"/>
    </xf>
    <xf numFmtId="0" fontId="4" fillId="0" borderId="0" xfId="38" applyFont="1" applyAlignment="1">
      <alignment horizontal="center"/>
    </xf>
    <xf numFmtId="0" fontId="5" fillId="2" borderId="13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49" fontId="12" fillId="10" borderId="12" xfId="8" applyNumberFormat="1" applyFont="1" applyFill="1" applyBorder="1" applyAlignment="1">
      <alignment horizontal="center" vertical="center" wrapText="1"/>
    </xf>
    <xf numFmtId="4" fontId="12" fillId="10" borderId="12" xfId="8" applyNumberFormat="1" applyFont="1" applyFill="1" applyBorder="1" applyAlignment="1">
      <alignment horizontal="center" vertical="center" wrapText="1"/>
    </xf>
    <xf numFmtId="4" fontId="12" fillId="10" borderId="12" xfId="8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left" vertical="top"/>
      <protection locked="0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4" fontId="0" fillId="0" borderId="10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9" fontId="0" fillId="0" borderId="7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1" xfId="0" applyNumberFormat="1" applyFont="1" applyBorder="1" applyAlignment="1" applyProtection="1">
      <alignment horizontal="right" vertical="top"/>
      <protection locked="0"/>
    </xf>
    <xf numFmtId="49" fontId="0" fillId="0" borderId="8" xfId="0" applyNumberFormat="1" applyFont="1" applyBorder="1" applyAlignment="1" applyProtection="1">
      <alignment horizontal="left" vertical="top"/>
      <protection locked="0"/>
    </xf>
    <xf numFmtId="49" fontId="0" fillId="0" borderId="2" xfId="0" applyNumberFormat="1" applyFont="1" applyBorder="1" applyAlignment="1" applyProtection="1">
      <alignment horizontal="left" vertical="top"/>
      <protection locked="0"/>
    </xf>
    <xf numFmtId="4" fontId="0" fillId="0" borderId="2" xfId="0" applyNumberFormat="1" applyFont="1" applyBorder="1" applyAlignment="1" applyProtection="1">
      <alignment horizontal="right" vertical="top"/>
      <protection locked="0"/>
    </xf>
    <xf numFmtId="4" fontId="0" fillId="0" borderId="3" xfId="0" applyNumberFormat="1" applyFont="1" applyBorder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12" fillId="10" borderId="6" xfId="8" applyFont="1" applyFill="1" applyBorder="1" applyAlignment="1">
      <alignment horizontal="center" vertical="center" wrapText="1"/>
    </xf>
    <xf numFmtId="0" fontId="12" fillId="10" borderId="12" xfId="8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11" borderId="2" xfId="0" applyFont="1" applyFill="1" applyBorder="1" applyAlignment="1" applyProtection="1">
      <alignment horizontal="left"/>
      <protection locked="0"/>
    </xf>
    <xf numFmtId="0" fontId="0" fillId="11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11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top" wrapText="1"/>
    </xf>
    <xf numFmtId="0" fontId="0" fillId="0" borderId="10" xfId="0" applyNumberFormat="1" applyFont="1" applyFill="1" applyBorder="1" applyAlignment="1" applyProtection="1">
      <alignment horizontal="left" vertical="top" wrapText="1"/>
    </xf>
    <xf numFmtId="0" fontId="0" fillId="0" borderId="11" xfId="0" applyNumberFormat="1" applyFont="1" applyFill="1" applyBorder="1" applyAlignment="1" applyProtection="1">
      <alignment horizontal="right" vertical="top" wrapText="1"/>
    </xf>
    <xf numFmtId="0" fontId="0" fillId="0" borderId="7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righ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 applyProtection="1">
      <alignment horizontal="right" vertical="top" wrapText="1"/>
    </xf>
    <xf numFmtId="0" fontId="21" fillId="6" borderId="12" xfId="43" applyFont="1" applyFill="1" applyBorder="1"/>
    <xf numFmtId="0" fontId="18" fillId="0" borderId="12" xfId="43" applyFont="1" applyBorder="1" applyAlignment="1">
      <alignment horizontal="center"/>
    </xf>
    <xf numFmtId="0" fontId="18" fillId="0" borderId="12" xfId="43" applyFont="1" applyBorder="1"/>
    <xf numFmtId="0" fontId="19" fillId="0" borderId="12" xfId="43" applyFont="1" applyBorder="1"/>
    <xf numFmtId="4" fontId="19" fillId="0" borderId="12" xfId="43" applyNumberFormat="1" applyFont="1" applyBorder="1"/>
    <xf numFmtId="0" fontId="20" fillId="5" borderId="12" xfId="43" applyFont="1" applyFill="1" applyBorder="1"/>
    <xf numFmtId="0" fontId="19" fillId="0" borderId="12" xfId="43" applyFont="1" applyBorder="1" applyAlignment="1">
      <alignment horizontal="center"/>
    </xf>
    <xf numFmtId="0" fontId="2" fillId="0" borderId="12" xfId="38" applyBorder="1"/>
    <xf numFmtId="0" fontId="19" fillId="0" borderId="12" xfId="35" applyFont="1" applyBorder="1"/>
    <xf numFmtId="0" fontId="20" fillId="5" borderId="12" xfId="43" applyFont="1" applyFill="1" applyBorder="1" applyAlignment="1">
      <alignment horizontal="center" vertical="center"/>
    </xf>
    <xf numFmtId="0" fontId="20" fillId="5" borderId="12" xfId="45" applyFont="1" applyFill="1" applyBorder="1"/>
    <xf numFmtId="0" fontId="21" fillId="6" borderId="12" xfId="45" applyFont="1" applyFill="1" applyBorder="1"/>
    <xf numFmtId="0" fontId="6" fillId="0" borderId="12" xfId="45" applyFont="1" applyFill="1" applyBorder="1" applyAlignment="1">
      <alignment horizontal="center"/>
    </xf>
    <xf numFmtId="0" fontId="6" fillId="0" borderId="12" xfId="45" applyFont="1" applyFill="1" applyBorder="1"/>
    <xf numFmtId="4" fontId="6" fillId="0" borderId="12" xfId="45" applyNumberFormat="1" applyFont="1" applyBorder="1"/>
    <xf numFmtId="9" fontId="6" fillId="0" borderId="12" xfId="45" applyNumberFormat="1" applyFont="1" applyBorder="1"/>
    <xf numFmtId="0" fontId="6" fillId="0" borderId="12" xfId="45" applyFont="1" applyBorder="1"/>
    <xf numFmtId="0" fontId="6" fillId="0" borderId="12" xfId="45" applyFont="1" applyFill="1" applyBorder="1" applyAlignment="1">
      <alignment horizontal="center" vertical="center"/>
    </xf>
    <xf numFmtId="0" fontId="6" fillId="0" borderId="12" xfId="45" applyFont="1" applyFill="1" applyBorder="1" applyAlignment="1">
      <alignment wrapText="1"/>
    </xf>
    <xf numFmtId="9" fontId="6" fillId="0" borderId="12" xfId="47" applyFont="1" applyBorder="1"/>
    <xf numFmtId="0" fontId="19" fillId="0" borderId="12" xfId="45" applyFont="1" applyBorder="1"/>
    <xf numFmtId="0" fontId="6" fillId="0" borderId="12" xfId="45" applyFont="1" applyFill="1" applyBorder="1" applyAlignment="1"/>
    <xf numFmtId="0" fontId="20" fillId="5" borderId="12" xfId="35" applyFont="1" applyFill="1" applyBorder="1"/>
    <xf numFmtId="0" fontId="19" fillId="0" borderId="12" xfId="35" applyFont="1" applyBorder="1" applyAlignment="1">
      <alignment horizontal="center"/>
    </xf>
    <xf numFmtId="4" fontId="19" fillId="0" borderId="12" xfId="35" applyNumberFormat="1" applyFont="1" applyBorder="1"/>
    <xf numFmtId="0" fontId="21" fillId="6" borderId="12" xfId="35" applyFont="1" applyFill="1" applyBorder="1"/>
    <xf numFmtId="4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10" xfId="8" applyFont="1" applyFill="1" applyBorder="1" applyAlignment="1" applyProtection="1">
      <alignment horizontal="left" vertical="center"/>
      <protection locked="0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6" fillId="0" borderId="10" xfId="8" applyNumberFormat="1" applyFont="1" applyFill="1" applyBorder="1" applyAlignment="1" applyProtection="1">
      <alignment horizontal="right" vertical="top"/>
      <protection locked="0"/>
    </xf>
    <xf numFmtId="0" fontId="5" fillId="0" borderId="10" xfId="8" applyFont="1" applyFill="1" applyBorder="1" applyAlignment="1" applyProtection="1">
      <alignment horizontal="left" vertical="top"/>
      <protection locked="0"/>
    </xf>
    <xf numFmtId="4" fontId="5" fillId="0" borderId="10" xfId="2" applyNumberFormat="1" applyFont="1" applyFill="1" applyBorder="1" applyAlignment="1" applyProtection="1">
      <alignment vertical="top"/>
      <protection locked="0"/>
    </xf>
    <xf numFmtId="4" fontId="5" fillId="0" borderId="11" xfId="8" applyNumberFormat="1" applyFont="1" applyFill="1" applyBorder="1" applyAlignment="1" applyProtection="1">
      <alignment vertical="top"/>
      <protection locked="0"/>
    </xf>
    <xf numFmtId="0" fontId="6" fillId="0" borderId="8" xfId="8" applyNumberFormat="1" applyFont="1" applyFill="1" applyBorder="1" applyAlignment="1" applyProtection="1">
      <alignment horizontal="right" vertical="top"/>
      <protection locked="0"/>
    </xf>
    <xf numFmtId="0" fontId="6" fillId="0" borderId="2" xfId="8" applyFont="1" applyFill="1" applyBorder="1" applyAlignment="1" applyProtection="1">
      <alignment vertical="top"/>
      <protection locked="0"/>
    </xf>
    <xf numFmtId="0" fontId="5" fillId="0" borderId="2" xfId="8" applyNumberFormat="1" applyFont="1" applyFill="1" applyBorder="1" applyAlignment="1" applyProtection="1">
      <alignment horizontal="right" vertical="top"/>
      <protection locked="0"/>
    </xf>
    <xf numFmtId="0" fontId="6" fillId="0" borderId="0" xfId="8" applyFont="1" applyBorder="1" applyAlignment="1">
      <alignment horizontal="left" vertical="center" wrapText="1"/>
    </xf>
    <xf numFmtId="0" fontId="6" fillId="0" borderId="0" xfId="8" applyFont="1" applyBorder="1" applyAlignment="1" applyProtection="1">
      <alignment vertical="top"/>
      <protection locked="0"/>
    </xf>
    <xf numFmtId="0" fontId="5" fillId="0" borderId="9" xfId="8" applyFont="1" applyFill="1" applyBorder="1" applyAlignment="1" applyProtection="1">
      <alignment horizontal="center" vertical="center"/>
    </xf>
    <xf numFmtId="0" fontId="5" fillId="0" borderId="7" xfId="8" applyFont="1" applyFill="1" applyBorder="1" applyAlignment="1">
      <alignment vertical="top" wrapText="1"/>
    </xf>
    <xf numFmtId="0" fontId="9" fillId="0" borderId="7" xfId="8" applyFont="1" applyFill="1" applyBorder="1" applyAlignment="1">
      <alignment vertical="top" wrapText="1"/>
    </xf>
    <xf numFmtId="0" fontId="6" fillId="0" borderId="7" xfId="8" applyFont="1" applyFill="1" applyBorder="1" applyAlignment="1">
      <alignment horizontal="left" vertical="top" wrapText="1"/>
    </xf>
    <xf numFmtId="0" fontId="6" fillId="0" borderId="7" xfId="8" applyFont="1" applyFill="1" applyBorder="1" applyAlignment="1">
      <alignment vertical="top" wrapText="1"/>
    </xf>
    <xf numFmtId="0" fontId="6" fillId="0" borderId="1" xfId="8" applyFont="1" applyBorder="1" applyAlignment="1" applyProtection="1">
      <alignment vertical="top"/>
      <protection locked="0"/>
    </xf>
    <xf numFmtId="0" fontId="6" fillId="0" borderId="8" xfId="8" applyFont="1" applyFill="1" applyBorder="1" applyAlignment="1">
      <alignment horizontal="left" vertical="top" wrapText="1"/>
    </xf>
    <xf numFmtId="0" fontId="6" fillId="0" borderId="2" xfId="8" applyFont="1" applyBorder="1" applyAlignment="1" applyProtection="1">
      <alignment vertical="top"/>
      <protection locked="0"/>
    </xf>
    <xf numFmtId="0" fontId="6" fillId="0" borderId="3" xfId="8" applyFont="1" applyBorder="1" applyAlignment="1" applyProtection="1">
      <alignment vertical="top"/>
      <protection locked="0"/>
    </xf>
    <xf numFmtId="165" fontId="14" fillId="0" borderId="0" xfId="2" applyNumberFormat="1" applyFont="1" applyFill="1" applyBorder="1" applyAlignment="1" applyProtection="1">
      <alignment vertical="top" wrapText="1"/>
      <protection locked="0"/>
    </xf>
    <xf numFmtId="0" fontId="5" fillId="2" borderId="11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vertical="top"/>
    </xf>
    <xf numFmtId="0" fontId="11" fillId="0" borderId="0" xfId="8" applyFont="1" applyFill="1" applyBorder="1" applyProtection="1">
      <protection locked="0"/>
    </xf>
    <xf numFmtId="0" fontId="9" fillId="0" borderId="0" xfId="8" applyFont="1" applyFill="1" applyBorder="1" applyAlignment="1">
      <alignment vertical="top"/>
    </xf>
    <xf numFmtId="0" fontId="6" fillId="0" borderId="10" xfId="8" applyFont="1" applyFill="1" applyBorder="1" applyProtection="1">
      <protection locked="0"/>
    </xf>
    <xf numFmtId="0" fontId="5" fillId="0" borderId="9" xfId="8" applyFont="1" applyFill="1" applyBorder="1" applyAlignment="1">
      <alignment horizontal="left" vertical="top"/>
    </xf>
    <xf numFmtId="0" fontId="5" fillId="0" borderId="10" xfId="8" applyFont="1" applyFill="1" applyBorder="1" applyAlignment="1">
      <alignment horizontal="left" vertical="top" wrapText="1"/>
    </xf>
    <xf numFmtId="0" fontId="5" fillId="0" borderId="10" xfId="8" applyFont="1" applyFill="1" applyBorder="1" applyAlignment="1" applyProtection="1">
      <alignment horizontal="center" vertical="top" wrapText="1"/>
      <protection locked="0"/>
    </xf>
    <xf numFmtId="0" fontId="5" fillId="0" borderId="10" xfId="8" applyFont="1" applyFill="1" applyBorder="1" applyAlignment="1">
      <alignment horizontal="left" vertical="top"/>
    </xf>
    <xf numFmtId="4" fontId="6" fillId="0" borderId="10" xfId="8" applyNumberFormat="1" applyFont="1" applyFill="1" applyBorder="1" applyAlignment="1" applyProtection="1">
      <alignment vertical="top" wrapText="1"/>
      <protection locked="0"/>
    </xf>
    <xf numFmtId="4" fontId="6" fillId="0" borderId="11" xfId="8" applyNumberFormat="1" applyFont="1" applyFill="1" applyBorder="1" applyAlignment="1" applyProtection="1">
      <alignment vertical="top" wrapText="1"/>
      <protection locked="0"/>
    </xf>
    <xf numFmtId="4" fontId="6" fillId="0" borderId="1" xfId="8" applyNumberFormat="1" applyFont="1" applyFill="1" applyBorder="1" applyAlignment="1">
      <alignment vertical="top"/>
    </xf>
    <xf numFmtId="0" fontId="6" fillId="0" borderId="0" xfId="8" applyFont="1" applyFill="1" applyBorder="1" applyAlignment="1" applyProtection="1">
      <alignment horizontal="center"/>
      <protection locked="0"/>
    </xf>
    <xf numFmtId="0" fontId="19" fillId="0" borderId="0" xfId="43" applyFont="1" applyBorder="1"/>
    <xf numFmtId="4" fontId="19" fillId="0" borderId="0" xfId="43" applyNumberFormat="1" applyFont="1" applyBorder="1"/>
    <xf numFmtId="0" fontId="19" fillId="0" borderId="0" xfId="35" applyFont="1" applyBorder="1"/>
    <xf numFmtId="0" fontId="6" fillId="0" borderId="0" xfId="45" applyFont="1" applyFill="1" applyBorder="1" applyAlignment="1">
      <alignment horizontal="center" vertical="center"/>
    </xf>
    <xf numFmtId="0" fontId="6" fillId="0" borderId="0" xfId="45" applyFont="1" applyFill="1" applyBorder="1"/>
    <xf numFmtId="4" fontId="6" fillId="0" borderId="0" xfId="45" applyNumberFormat="1" applyFont="1" applyBorder="1"/>
    <xf numFmtId="9" fontId="6" fillId="0" borderId="0" xfId="47" applyFont="1" applyBorder="1"/>
    <xf numFmtId="0" fontId="19" fillId="0" borderId="0" xfId="45" applyFont="1" applyBorder="1"/>
    <xf numFmtId="0" fontId="19" fillId="0" borderId="0" xfId="43" applyFont="1" applyBorder="1" applyAlignment="1">
      <alignment horizontal="center"/>
    </xf>
    <xf numFmtId="0" fontId="18" fillId="0" borderId="0" xfId="46" applyFont="1" applyFill="1" applyBorder="1" applyAlignment="1">
      <alignment vertical="center"/>
    </xf>
    <xf numFmtId="4" fontId="18" fillId="0" borderId="0" xfId="46" applyNumberFormat="1" applyFont="1" applyFill="1" applyBorder="1" applyAlignment="1">
      <alignment horizontal="right" vertical="center" wrapText="1" indent="1"/>
    </xf>
    <xf numFmtId="0" fontId="19" fillId="0" borderId="0" xfId="35" applyFont="1" applyFill="1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5" fillId="0" borderId="7" xfId="8" applyFont="1" applyFill="1" applyBorder="1" applyAlignment="1" applyProtection="1">
      <alignment vertical="top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0" borderId="7" xfId="8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6" fillId="0" borderId="10" xfId="8" applyFont="1" applyFill="1" applyBorder="1" applyAlignment="1" applyProtection="1">
      <alignment horizontal="left" vertical="center" shrinkToFit="1"/>
      <protection locked="0"/>
    </xf>
    <xf numFmtId="0" fontId="5" fillId="2" borderId="9" xfId="8" applyFont="1" applyFill="1" applyBorder="1" applyAlignment="1">
      <alignment horizontal="center" vertical="center" wrapText="1"/>
    </xf>
    <xf numFmtId="0" fontId="5" fillId="2" borderId="10" xfId="8" applyFont="1" applyFill="1" applyBorder="1" applyAlignment="1">
      <alignment horizontal="center" vertical="center" wrapText="1"/>
    </xf>
    <xf numFmtId="0" fontId="5" fillId="2" borderId="6" xfId="8" applyFont="1" applyFill="1" applyBorder="1" applyAlignment="1" applyProtection="1">
      <alignment horizontal="center" vertical="center"/>
      <protection locked="0"/>
    </xf>
    <xf numFmtId="0" fontId="5" fillId="4" borderId="0" xfId="35" applyFont="1" applyFill="1" applyAlignment="1">
      <alignment horizontal="center" vertical="center"/>
    </xf>
    <xf numFmtId="0" fontId="5" fillId="4" borderId="0" xfId="35" applyFont="1" applyFill="1" applyAlignment="1">
      <alignment vertical="center"/>
    </xf>
    <xf numFmtId="0" fontId="14" fillId="3" borderId="9" xfId="46" applyFont="1" applyFill="1" applyBorder="1" applyAlignment="1">
      <alignment horizontal="center" vertical="center"/>
    </xf>
    <xf numFmtId="0" fontId="14" fillId="3" borderId="10" xfId="46" applyFont="1" applyFill="1" applyBorder="1" applyAlignment="1">
      <alignment horizontal="center" vertical="center"/>
    </xf>
    <xf numFmtId="0" fontId="14" fillId="3" borderId="11" xfId="46" applyFont="1" applyFill="1" applyBorder="1" applyAlignment="1">
      <alignment horizontal="center" vertical="center"/>
    </xf>
    <xf numFmtId="0" fontId="14" fillId="3" borderId="7" xfId="46" applyFont="1" applyFill="1" applyBorder="1" applyAlignment="1">
      <alignment horizontal="center" vertical="center"/>
    </xf>
    <xf numFmtId="0" fontId="14" fillId="3" borderId="0" xfId="46" applyFont="1" applyFill="1" applyBorder="1" applyAlignment="1">
      <alignment horizontal="center" vertical="center"/>
    </xf>
    <xf numFmtId="0" fontId="14" fillId="3" borderId="1" xfId="46" applyFont="1" applyFill="1" applyBorder="1" applyAlignment="1">
      <alignment horizontal="center" vertical="center"/>
    </xf>
    <xf numFmtId="0" fontId="14" fillId="3" borderId="8" xfId="46" applyFont="1" applyFill="1" applyBorder="1" applyAlignment="1">
      <alignment horizontal="center" vertical="center"/>
    </xf>
    <xf numFmtId="0" fontId="14" fillId="3" borderId="2" xfId="46" applyFont="1" applyFill="1" applyBorder="1" applyAlignment="1">
      <alignment horizontal="center" vertical="center"/>
    </xf>
    <xf numFmtId="0" fontId="14" fillId="3" borderId="3" xfId="46" applyFont="1" applyFill="1" applyBorder="1" applyAlignment="1">
      <alignment horizontal="center" vertical="center"/>
    </xf>
    <xf numFmtId="0" fontId="5" fillId="3" borderId="7" xfId="46" applyFont="1" applyFill="1" applyBorder="1" applyAlignment="1" applyProtection="1">
      <alignment horizontal="center" vertical="center" wrapText="1"/>
      <protection locked="0"/>
    </xf>
    <xf numFmtId="0" fontId="5" fillId="3" borderId="0" xfId="46" applyFont="1" applyFill="1" applyBorder="1" applyAlignment="1" applyProtection="1">
      <alignment horizontal="center" vertical="center" wrapText="1"/>
      <protection locked="0"/>
    </xf>
    <xf numFmtId="0" fontId="5" fillId="3" borderId="1" xfId="46" applyFont="1" applyFill="1" applyBorder="1" applyAlignment="1" applyProtection="1">
      <alignment horizontal="center" vertical="center" wrapText="1"/>
      <protection locked="0"/>
    </xf>
    <xf numFmtId="0" fontId="5" fillId="2" borderId="4" xfId="38" applyFont="1" applyFill="1" applyBorder="1" applyAlignment="1" applyProtection="1">
      <alignment horizontal="center" vertical="center" wrapText="1"/>
      <protection locked="0"/>
    </xf>
    <xf numFmtId="0" fontId="5" fillId="2" borderId="5" xfId="38" applyFont="1" applyFill="1" applyBorder="1" applyAlignment="1" applyProtection="1">
      <alignment horizontal="center" vertical="center" wrapText="1"/>
      <protection locked="0"/>
    </xf>
    <xf numFmtId="0" fontId="5" fillId="2" borderId="6" xfId="38" applyFont="1" applyFill="1" applyBorder="1" applyAlignment="1" applyProtection="1">
      <alignment horizontal="center" vertical="center" wrapText="1"/>
      <protection locked="0"/>
    </xf>
    <xf numFmtId="0" fontId="5" fillId="2" borderId="9" xfId="38" applyFont="1" applyFill="1" applyBorder="1" applyAlignment="1">
      <alignment horizontal="center" vertical="center"/>
    </xf>
    <xf numFmtId="0" fontId="5" fillId="2" borderId="11" xfId="38" applyFont="1" applyFill="1" applyBorder="1" applyAlignment="1">
      <alignment horizontal="center" vertical="center"/>
    </xf>
    <xf numFmtId="0" fontId="5" fillId="2" borderId="7" xfId="38" applyFont="1" applyFill="1" applyBorder="1" applyAlignment="1">
      <alignment horizontal="center" vertical="center"/>
    </xf>
    <xf numFmtId="0" fontId="5" fillId="2" borderId="1" xfId="38" applyFont="1" applyFill="1" applyBorder="1" applyAlignment="1">
      <alignment horizontal="center" vertical="center"/>
    </xf>
    <xf numFmtId="0" fontId="5" fillId="2" borderId="8" xfId="38" applyFont="1" applyFill="1" applyBorder="1" applyAlignment="1">
      <alignment horizontal="center" vertical="center"/>
    </xf>
    <xf numFmtId="0" fontId="5" fillId="2" borderId="3" xfId="38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5" xfId="38" applyFont="1" applyFill="1" applyBorder="1" applyAlignment="1">
      <alignment horizontal="center" vertical="center" wrapText="1"/>
    </xf>
    <xf numFmtId="0" fontId="5" fillId="2" borderId="9" xfId="38" applyFont="1" applyFill="1" applyBorder="1" applyAlignment="1">
      <alignment horizontal="center" vertical="center" wrapText="1"/>
    </xf>
    <xf numFmtId="0" fontId="5" fillId="2" borderId="11" xfId="38" applyFont="1" applyFill="1" applyBorder="1" applyAlignment="1">
      <alignment horizontal="center" vertical="center" wrapText="1"/>
    </xf>
    <xf numFmtId="0" fontId="5" fillId="2" borderId="7" xfId="38" applyFont="1" applyFill="1" applyBorder="1" applyAlignment="1">
      <alignment horizontal="center" vertical="center" wrapText="1"/>
    </xf>
    <xf numFmtId="0" fontId="5" fillId="2" borderId="1" xfId="38" applyFont="1" applyFill="1" applyBorder="1" applyAlignment="1">
      <alignment horizontal="center" vertical="center" wrapText="1"/>
    </xf>
    <xf numFmtId="0" fontId="5" fillId="2" borderId="8" xfId="38" applyFont="1" applyFill="1" applyBorder="1" applyAlignment="1">
      <alignment horizontal="center" vertical="center" wrapText="1"/>
    </xf>
    <xf numFmtId="0" fontId="5" fillId="2" borderId="3" xfId="38" applyFont="1" applyFill="1" applyBorder="1" applyAlignment="1">
      <alignment horizontal="center" vertical="center" wrapText="1"/>
    </xf>
    <xf numFmtId="0" fontId="5" fillId="0" borderId="7" xfId="38" applyFont="1" applyFill="1" applyBorder="1" applyAlignment="1" applyProtection="1">
      <alignment horizontal="left" vertical="top" wrapText="1"/>
    </xf>
    <xf numFmtId="0" fontId="5" fillId="0" borderId="1" xfId="38" applyFont="1" applyFill="1" applyBorder="1" applyAlignment="1" applyProtection="1">
      <alignment horizontal="left" vertical="top" wrapText="1"/>
    </xf>
    <xf numFmtId="0" fontId="0" fillId="0" borderId="0" xfId="38" applyFont="1" applyFill="1" applyBorder="1" applyAlignment="1" applyProtection="1">
      <alignment horizontal="left" vertical="top" wrapText="1"/>
      <protection locked="0"/>
    </xf>
    <xf numFmtId="0" fontId="5" fillId="2" borderId="9" xfId="49" applyFont="1" applyFill="1" applyBorder="1" applyAlignment="1">
      <alignment horizontal="center" vertical="center"/>
    </xf>
    <xf numFmtId="0" fontId="5" fillId="2" borderId="11" xfId="49" applyFont="1" applyFill="1" applyBorder="1" applyAlignment="1">
      <alignment horizontal="center" vertical="center"/>
    </xf>
    <xf numFmtId="0" fontId="5" fillId="2" borderId="7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2" borderId="8" xfId="49" applyFont="1" applyFill="1" applyBorder="1" applyAlignment="1">
      <alignment horizontal="center" vertical="center"/>
    </xf>
    <xf numFmtId="0" fontId="5" fillId="2" borderId="3" xfId="49" applyFont="1" applyFill="1" applyBorder="1" applyAlignment="1">
      <alignment horizontal="center" vertical="center"/>
    </xf>
    <xf numFmtId="0" fontId="5" fillId="2" borderId="4" xfId="49" applyFont="1" applyFill="1" applyBorder="1" applyAlignment="1" applyProtection="1">
      <alignment horizontal="center" vertical="center" wrapText="1"/>
      <protection locked="0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4" fontId="5" fillId="2" borderId="13" xfId="49" applyNumberFormat="1" applyFont="1" applyFill="1" applyBorder="1" applyAlignment="1">
      <alignment horizontal="center" vertical="center" wrapText="1"/>
    </xf>
    <xf numFmtId="4" fontId="5" fillId="2" borderId="15" xfId="49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6" fontId="5" fillId="2" borderId="9" xfId="34" applyNumberFormat="1" applyFont="1" applyFill="1" applyBorder="1" applyAlignment="1" applyProtection="1">
      <alignment horizontal="center" vertical="center" wrapText="1"/>
    </xf>
    <xf numFmtId="166" fontId="5" fillId="2" borderId="8" xfId="34" applyNumberFormat="1" applyFont="1" applyFill="1" applyBorder="1" applyAlignment="1" applyProtection="1">
      <alignment horizontal="center" vertical="center" wrapText="1"/>
    </xf>
    <xf numFmtId="166" fontId="5" fillId="2" borderId="4" xfId="34" applyNumberFormat="1" applyFont="1" applyFill="1" applyBorder="1" applyAlignment="1" applyProtection="1">
      <alignment horizontal="center" vertical="center"/>
      <protection locked="0"/>
    </xf>
    <xf numFmtId="166" fontId="5" fillId="2" borderId="5" xfId="34" applyNumberFormat="1" applyFont="1" applyFill="1" applyBorder="1" applyAlignment="1" applyProtection="1">
      <alignment horizontal="center" vertical="center"/>
      <protection locked="0"/>
    </xf>
    <xf numFmtId="166" fontId="5" fillId="2" borderId="6" xfId="34" applyNumberFormat="1" applyFont="1" applyFill="1" applyBorder="1" applyAlignment="1" applyProtection="1">
      <alignment horizontal="center" vertical="center"/>
      <protection locked="0"/>
    </xf>
    <xf numFmtId="166" fontId="5" fillId="2" borderId="4" xfId="34" applyNumberFormat="1" applyFont="1" applyFill="1" applyBorder="1" applyAlignment="1" applyProtection="1">
      <alignment horizontal="center" vertical="center" wrapText="1"/>
    </xf>
    <xf numFmtId="166" fontId="5" fillId="2" borderId="5" xfId="34" applyNumberFormat="1" applyFont="1" applyFill="1" applyBorder="1" applyAlignment="1" applyProtection="1">
      <alignment horizontal="center" vertical="center" wrapText="1"/>
    </xf>
    <xf numFmtId="166" fontId="5" fillId="2" borderId="6" xfId="34" applyNumberFormat="1" applyFont="1" applyFill="1" applyBorder="1" applyAlignment="1" applyProtection="1">
      <alignment horizontal="center" vertical="center" wrapText="1"/>
    </xf>
    <xf numFmtId="0" fontId="5" fillId="2" borderId="12" xfId="50" applyFont="1" applyFill="1" applyBorder="1" applyAlignment="1" applyProtection="1">
      <alignment horizontal="center" vertical="center" wrapText="1"/>
      <protection locked="0"/>
    </xf>
    <xf numFmtId="166" fontId="5" fillId="2" borderId="12" xfId="34" applyNumberFormat="1" applyFont="1" applyFill="1" applyBorder="1" applyAlignment="1" applyProtection="1">
      <alignment horizontal="center" vertical="center"/>
      <protection locked="0"/>
    </xf>
    <xf numFmtId="166" fontId="5" fillId="2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38" applyFont="1" applyFill="1" applyBorder="1" applyAlignment="1">
      <alignment horizontal="center" vertical="center"/>
    </xf>
    <xf numFmtId="0" fontId="5" fillId="2" borderId="6" xfId="38" applyFont="1" applyFill="1" applyBorder="1" applyAlignment="1">
      <alignment horizontal="center" vertical="center"/>
    </xf>
    <xf numFmtId="0" fontId="5" fillId="2" borderId="10" xfId="49" applyFont="1" applyFill="1" applyBorder="1" applyAlignment="1">
      <alignment horizontal="center" vertical="center"/>
    </xf>
    <xf numFmtId="0" fontId="5" fillId="2" borderId="0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5" fillId="0" borderId="4" xfId="38" applyFont="1" applyFill="1" applyBorder="1" applyAlignment="1" applyProtection="1">
      <alignment horizontal="center"/>
      <protection locked="0"/>
    </xf>
    <xf numFmtId="0" fontId="2" fillId="0" borderId="6" xfId="38" applyBorder="1" applyAlignment="1">
      <alignment horizont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0" xfId="49" applyFont="1" applyFill="1" applyBorder="1" applyAlignment="1" applyProtection="1">
      <alignment horizontal="center" vertical="center" wrapText="1"/>
      <protection locked="0"/>
    </xf>
    <xf numFmtId="0" fontId="5" fillId="2" borderId="11" xfId="49" applyFont="1" applyFill="1" applyBorder="1" applyAlignment="1" applyProtection="1">
      <alignment horizontal="center" vertical="center" wrapText="1"/>
      <protection locked="0"/>
    </xf>
    <xf numFmtId="0" fontId="6" fillId="8" borderId="9" xfId="38" applyFont="1" applyFill="1" applyBorder="1" applyAlignment="1" applyProtection="1">
      <alignment horizontal="center" vertical="center" wrapText="1"/>
    </xf>
    <xf numFmtId="0" fontId="6" fillId="8" borderId="11" xfId="38" applyFont="1" applyFill="1" applyBorder="1" applyAlignment="1" applyProtection="1">
      <alignment horizontal="center" vertical="center" wrapText="1"/>
    </xf>
    <xf numFmtId="0" fontId="6" fillId="8" borderId="7" xfId="38" applyFont="1" applyFill="1" applyBorder="1" applyAlignment="1" applyProtection="1">
      <alignment horizontal="center" vertical="center" wrapText="1"/>
    </xf>
    <xf numFmtId="0" fontId="6" fillId="8" borderId="1" xfId="38" applyFont="1" applyFill="1" applyBorder="1" applyAlignment="1" applyProtection="1">
      <alignment horizontal="center" vertical="center" wrapText="1"/>
    </xf>
    <xf numFmtId="0" fontId="6" fillId="8" borderId="8" xfId="38" applyFont="1" applyFill="1" applyBorder="1" applyAlignment="1" applyProtection="1">
      <alignment horizontal="center" vertical="center" wrapText="1"/>
    </xf>
    <xf numFmtId="0" fontId="6" fillId="8" borderId="3" xfId="38" applyFont="1" applyFill="1" applyBorder="1" applyAlignment="1" applyProtection="1">
      <alignment horizontal="center" vertical="center" wrapText="1"/>
    </xf>
    <xf numFmtId="0" fontId="6" fillId="8" borderId="13" xfId="38" applyFont="1" applyFill="1" applyBorder="1" applyAlignment="1" applyProtection="1">
      <alignment horizontal="center" vertical="center" wrapText="1"/>
    </xf>
    <xf numFmtId="0" fontId="6" fillId="8" borderId="14" xfId="38" applyFont="1" applyFill="1" applyBorder="1" applyAlignment="1" applyProtection="1">
      <alignment horizontal="center" vertical="center" wrapText="1"/>
    </xf>
    <xf numFmtId="0" fontId="6" fillId="8" borderId="15" xfId="38" applyFont="1" applyFill="1" applyBorder="1" applyAlignment="1" applyProtection="1">
      <alignment horizontal="center" vertical="center" wrapText="1"/>
    </xf>
    <xf numFmtId="0" fontId="6" fillId="8" borderId="25" xfId="38" applyFont="1" applyFill="1" applyBorder="1" applyAlignment="1" applyProtection="1">
      <alignment horizontal="center" vertical="center" wrapText="1"/>
    </xf>
    <xf numFmtId="0" fontId="6" fillId="8" borderId="26" xfId="38" applyFont="1" applyFill="1" applyBorder="1" applyAlignment="1" applyProtection="1">
      <alignment horizontal="center" vertical="center" wrapText="1"/>
    </xf>
    <xf numFmtId="0" fontId="6" fillId="8" borderId="27" xfId="38" applyFont="1" applyFill="1" applyBorder="1" applyAlignment="1" applyProtection="1">
      <alignment horizontal="center" vertical="center" wrapText="1"/>
    </xf>
    <xf numFmtId="0" fontId="6" fillId="8" borderId="28" xfId="38" applyFont="1" applyFill="1" applyBorder="1" applyAlignment="1" applyProtection="1">
      <alignment horizontal="center" vertical="center" wrapText="1"/>
    </xf>
    <xf numFmtId="0" fontId="6" fillId="8" borderId="36" xfId="38" applyFont="1" applyFill="1" applyBorder="1" applyAlignment="1" applyProtection="1">
      <alignment horizontal="center" vertical="center" wrapText="1"/>
    </xf>
    <xf numFmtId="0" fontId="6" fillId="8" borderId="29" xfId="38" applyFont="1" applyFill="1" applyBorder="1" applyAlignment="1" applyProtection="1">
      <alignment horizontal="center" vertical="center" wrapText="1"/>
    </xf>
    <xf numFmtId="0" fontId="6" fillId="8" borderId="32" xfId="38" applyFont="1" applyFill="1" applyBorder="1" applyAlignment="1" applyProtection="1">
      <alignment horizontal="center" vertical="center" wrapText="1"/>
    </xf>
    <xf numFmtId="0" fontId="6" fillId="8" borderId="34" xfId="38" applyFont="1" applyFill="1" applyBorder="1" applyAlignment="1" applyProtection="1">
      <alignment horizontal="center" vertical="center" wrapText="1"/>
    </xf>
    <xf numFmtId="0" fontId="6" fillId="8" borderId="30" xfId="38" applyFont="1" applyFill="1" applyBorder="1" applyAlignment="1" applyProtection="1">
      <alignment horizontal="center" vertical="center" wrapText="1"/>
    </xf>
    <xf numFmtId="0" fontId="6" fillId="8" borderId="0" xfId="38" applyFont="1" applyFill="1" applyBorder="1" applyAlignment="1" applyProtection="1">
      <alignment horizontal="center" vertical="center" wrapText="1"/>
    </xf>
    <xf numFmtId="0" fontId="6" fillId="8" borderId="37" xfId="38" applyFont="1" applyFill="1" applyBorder="1" applyAlignment="1" applyProtection="1">
      <alignment horizontal="center" vertical="center" wrapText="1"/>
    </xf>
    <xf numFmtId="0" fontId="6" fillId="8" borderId="33" xfId="38" applyFont="1" applyFill="1" applyBorder="1" applyAlignment="1" applyProtection="1">
      <alignment horizontal="center" vertical="center" wrapText="1"/>
    </xf>
    <xf numFmtId="0" fontId="6" fillId="8" borderId="38" xfId="38" applyFont="1" applyFill="1" applyBorder="1" applyAlignment="1" applyProtection="1">
      <alignment horizontal="center" vertical="center" wrapText="1"/>
    </xf>
    <xf numFmtId="0" fontId="6" fillId="8" borderId="4" xfId="38" applyFont="1" applyFill="1" applyBorder="1" applyAlignment="1" applyProtection="1">
      <alignment horizontal="center" vertical="center" wrapText="1"/>
    </xf>
    <xf numFmtId="0" fontId="6" fillId="8" borderId="31" xfId="38" applyFont="1" applyFill="1" applyBorder="1" applyAlignment="1" applyProtection="1">
      <alignment horizontal="center" vertical="center" wrapText="1"/>
    </xf>
    <xf numFmtId="0" fontId="6" fillId="8" borderId="39" xfId="38" applyFont="1" applyFill="1" applyBorder="1" applyAlignment="1" applyProtection="1">
      <alignment horizontal="center" vertical="center" wrapText="1"/>
    </xf>
    <xf numFmtId="0" fontId="6" fillId="8" borderId="35" xfId="38" applyFont="1" applyFill="1" applyBorder="1" applyAlignment="1" applyProtection="1">
      <alignment horizontal="center" vertical="center" wrapText="1"/>
    </xf>
    <xf numFmtId="0" fontId="6" fillId="8" borderId="40" xfId="38" applyFont="1" applyFill="1" applyBorder="1" applyAlignment="1" applyProtection="1">
      <alignment horizontal="center" vertical="center" wrapText="1"/>
    </xf>
    <xf numFmtId="0" fontId="34" fillId="0" borderId="9" xfId="38" applyFont="1" applyFill="1" applyBorder="1" applyAlignment="1" applyProtection="1">
      <alignment horizontal="left" vertical="center" wrapText="1"/>
    </xf>
    <xf numFmtId="0" fontId="34" fillId="0" borderId="10" xfId="38" applyFont="1" applyFill="1" applyBorder="1" applyAlignment="1" applyProtection="1">
      <alignment horizontal="left" vertical="center" wrapText="1"/>
    </xf>
    <xf numFmtId="0" fontId="23" fillId="0" borderId="30" xfId="38" applyFont="1" applyFill="1" applyBorder="1" applyAlignment="1" applyProtection="1">
      <alignment horizontal="right" vertical="center" wrapText="1"/>
    </xf>
    <xf numFmtId="0" fontId="34" fillId="0" borderId="0" xfId="38" applyFont="1" applyFill="1" applyBorder="1" applyAlignment="1" applyProtection="1">
      <alignment horizontal="left" vertical="center" wrapText="1"/>
    </xf>
    <xf numFmtId="0" fontId="23" fillId="7" borderId="4" xfId="38" applyFont="1" applyFill="1" applyBorder="1" applyAlignment="1" applyProtection="1">
      <alignment horizontal="left" vertical="center" wrapText="1"/>
    </xf>
    <xf numFmtId="0" fontId="23" fillId="7" borderId="5" xfId="38" applyFont="1" applyFill="1" applyBorder="1" applyAlignment="1" applyProtection="1">
      <alignment horizontal="left" vertical="center" wrapText="1"/>
    </xf>
    <xf numFmtId="0" fontId="34" fillId="0" borderId="7" xfId="38" applyFont="1" applyFill="1" applyBorder="1" applyAlignment="1" applyProtection="1">
      <alignment horizontal="left" vertical="center" wrapText="1"/>
    </xf>
    <xf numFmtId="0" fontId="14" fillId="0" borderId="41" xfId="0" applyNumberFormat="1" applyFont="1" applyFill="1" applyBorder="1" applyAlignment="1" applyProtection="1">
      <alignment horizontal="justify" vertical="top" wrapText="1"/>
      <protection locked="0"/>
    </xf>
    <xf numFmtId="0" fontId="35" fillId="9" borderId="42" xfId="52" applyFont="1" applyFill="1" applyBorder="1" applyAlignment="1" applyProtection="1">
      <alignment horizontal="center" vertical="center" wrapText="1"/>
      <protection locked="0"/>
    </xf>
    <xf numFmtId="0" fontId="36" fillId="9" borderId="43" xfId="0" applyFont="1" applyFill="1" applyBorder="1" applyAlignment="1" applyProtection="1">
      <alignment horizontal="center" vertical="center" wrapText="1"/>
      <protection locked="0"/>
    </xf>
    <xf numFmtId="0" fontId="36" fillId="9" borderId="44" xfId="0" applyFont="1" applyFill="1" applyBorder="1" applyAlignment="1" applyProtection="1">
      <alignment horizontal="center" vertical="center" wrapText="1"/>
      <protection locked="0"/>
    </xf>
    <xf numFmtId="0" fontId="36" fillId="9" borderId="45" xfId="0" applyFont="1" applyFill="1" applyBorder="1" applyAlignment="1" applyProtection="1">
      <alignment horizontal="center" vertical="center" wrapText="1"/>
      <protection locked="0"/>
    </xf>
    <xf numFmtId="0" fontId="36" fillId="9" borderId="0" xfId="0" applyFont="1" applyFill="1" applyBorder="1" applyAlignment="1" applyProtection="1">
      <alignment horizontal="center" vertical="center" wrapText="1"/>
      <protection locked="0"/>
    </xf>
    <xf numFmtId="0" fontId="36" fillId="9" borderId="46" xfId="0" applyFont="1" applyFill="1" applyBorder="1" applyAlignment="1" applyProtection="1">
      <alignment horizontal="center" vertical="center" wrapText="1"/>
      <protection locked="0"/>
    </xf>
    <xf numFmtId="0" fontId="36" fillId="9" borderId="47" xfId="0" applyFont="1" applyFill="1" applyBorder="1" applyAlignment="1" applyProtection="1">
      <alignment horizontal="center" vertical="center" wrapText="1"/>
      <protection locked="0"/>
    </xf>
    <xf numFmtId="0" fontId="36" fillId="9" borderId="41" xfId="0" applyFont="1" applyFill="1" applyBorder="1" applyAlignment="1" applyProtection="1">
      <alignment horizontal="center" vertical="center" wrapText="1"/>
      <protection locked="0"/>
    </xf>
    <xf numFmtId="0" fontId="36" fillId="9" borderId="48" xfId="0" applyFont="1" applyFill="1" applyBorder="1" applyAlignment="1" applyProtection="1">
      <alignment horizontal="center" vertical="center" wrapText="1"/>
      <protection locked="0"/>
    </xf>
    <xf numFmtId="0" fontId="35" fillId="9" borderId="42" xfId="53" applyFont="1" applyFill="1" applyBorder="1" applyAlignment="1" applyProtection="1">
      <alignment horizontal="center" vertical="center" wrapText="1"/>
      <protection locked="0"/>
    </xf>
    <xf numFmtId="0" fontId="12" fillId="10" borderId="4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 applyProtection="1">
      <alignment horizontal="center" vertical="center" wrapText="1"/>
      <protection locked="0"/>
    </xf>
    <xf numFmtId="0" fontId="12" fillId="10" borderId="6" xfId="0" applyFont="1" applyFill="1" applyBorder="1" applyAlignment="1" applyProtection="1">
      <alignment horizontal="center" vertical="center" wrapText="1"/>
      <protection locked="0"/>
    </xf>
    <xf numFmtId="0" fontId="12" fillId="10" borderId="5" xfId="8" applyFont="1" applyFill="1" applyBorder="1" applyAlignment="1" applyProtection="1">
      <alignment horizontal="center" vertical="center" wrapText="1"/>
      <protection locked="0"/>
    </xf>
    <xf numFmtId="0" fontId="12" fillId="10" borderId="6" xfId="8" applyFont="1" applyFill="1" applyBorder="1" applyAlignment="1" applyProtection="1">
      <alignment horizontal="center" vertical="center" wrapText="1"/>
      <protection locked="0"/>
    </xf>
    <xf numFmtId="0" fontId="12" fillId="10" borderId="4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0" borderId="9" xfId="8" applyFont="1" applyFill="1" applyBorder="1" applyAlignment="1" applyProtection="1">
      <alignment horizontal="left" vertical="top" wrapText="1"/>
      <protection locked="0"/>
    </xf>
    <xf numFmtId="0" fontId="10" fillId="0" borderId="10" xfId="8" applyFont="1" applyFill="1" applyBorder="1" applyAlignment="1" applyProtection="1">
      <alignment horizontal="center" vertical="center" wrapText="1"/>
      <protection locked="0"/>
    </xf>
    <xf numFmtId="0" fontId="5" fillId="0" borderId="10" xfId="8" applyNumberFormat="1" applyFont="1" applyFill="1" applyBorder="1" applyAlignment="1" applyProtection="1">
      <alignment horizontal="center" vertical="top"/>
      <protection locked="0"/>
    </xf>
    <xf numFmtId="0" fontId="5" fillId="0" borderId="10" xfId="8" applyFont="1" applyFill="1" applyBorder="1" applyAlignment="1" applyProtection="1">
      <alignment horizontal="left" vertical="top" wrapText="1"/>
      <protection locked="0"/>
    </xf>
    <xf numFmtId="0" fontId="10" fillId="0" borderId="11" xfId="8" applyFont="1" applyFill="1" applyBorder="1" applyAlignment="1" applyProtection="1">
      <alignment horizontal="center" vertical="center" wrapText="1"/>
      <protection locked="0"/>
    </xf>
    <xf numFmtId="0" fontId="5" fillId="0" borderId="7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1" xfId="8" applyFont="1" applyFill="1" applyBorder="1" applyAlignment="1" applyProtection="1">
      <alignment horizontal="center" vertical="center" wrapText="1"/>
      <protection locked="0"/>
    </xf>
    <xf numFmtId="4" fontId="5" fillId="0" borderId="0" xfId="54" applyNumberFormat="1" applyFont="1" applyFill="1" applyBorder="1" applyAlignment="1" applyProtection="1">
      <alignment vertical="top" wrapText="1"/>
      <protection locked="0"/>
    </xf>
    <xf numFmtId="4" fontId="6" fillId="0" borderId="1" xfId="8" applyNumberFormat="1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 wrapText="1"/>
      <protection locked="0"/>
    </xf>
    <xf numFmtId="4" fontId="6" fillId="0" borderId="0" xfId="54" applyNumberFormat="1" applyFont="1" applyFill="1" applyBorder="1" applyAlignment="1" applyProtection="1">
      <alignment vertical="top" wrapText="1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4" fontId="6" fillId="0" borderId="1" xfId="54" applyNumberFormat="1" applyFont="1" applyFill="1" applyBorder="1" applyAlignment="1" applyProtection="1">
      <alignment vertical="top" wrapText="1"/>
      <protection locked="0"/>
    </xf>
    <xf numFmtId="0" fontId="15" fillId="0" borderId="7" xfId="8" applyFont="1" applyFill="1" applyBorder="1" applyAlignment="1" applyProtection="1">
      <alignment horizontal="left" vertical="top" wrapText="1"/>
      <protection locked="0"/>
    </xf>
    <xf numFmtId="0" fontId="15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4" fontId="5" fillId="0" borderId="1" xfId="54" applyNumberFormat="1" applyFont="1" applyFill="1" applyBorder="1" applyAlignment="1" applyProtection="1">
      <alignment vertical="top" wrapText="1"/>
      <protection locked="0"/>
    </xf>
    <xf numFmtId="0" fontId="6" fillId="0" borderId="7" xfId="8" applyFont="1" applyBorder="1" applyAlignment="1" applyProtection="1">
      <alignment vertical="top" wrapText="1"/>
      <protection locked="0"/>
    </xf>
    <xf numFmtId="0" fontId="6" fillId="0" borderId="7" xfId="8" applyFont="1" applyFill="1" applyBorder="1" applyAlignment="1" applyProtection="1">
      <alignment vertical="top"/>
      <protection locked="0"/>
    </xf>
    <xf numFmtId="168" fontId="6" fillId="0" borderId="0" xfId="54" applyNumberFormat="1" applyFont="1" applyFill="1" applyBorder="1" applyAlignment="1" applyProtection="1">
      <alignment vertical="top" wrapText="1"/>
      <protection locked="0"/>
    </xf>
    <xf numFmtId="168" fontId="5" fillId="0" borderId="0" xfId="54" applyNumberFormat="1" applyFont="1" applyFill="1" applyBorder="1" applyAlignment="1" applyProtection="1">
      <alignment vertical="top" wrapText="1"/>
      <protection locked="0"/>
    </xf>
    <xf numFmtId="0" fontId="11" fillId="0" borderId="0" xfId="8" applyNumberFormat="1" applyFont="1" applyFill="1" applyBorder="1" applyAlignment="1" applyProtection="1">
      <alignment horizontal="center" vertical="top"/>
      <protection locked="0"/>
    </xf>
    <xf numFmtId="4" fontId="6" fillId="0" borderId="0" xfId="8" applyNumberFormat="1" applyFont="1" applyBorder="1" applyAlignment="1" applyProtection="1">
      <alignment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6" fillId="0" borderId="8" xfId="8" applyFont="1" applyBorder="1" applyAlignment="1" applyProtection="1">
      <alignment vertical="top" wrapText="1"/>
      <protection locked="0"/>
    </xf>
    <xf numFmtId="0" fontId="6" fillId="0" borderId="2" xfId="8" applyFont="1" applyBorder="1" applyAlignment="1" applyProtection="1">
      <alignment vertical="top" wrapText="1"/>
      <protection locked="0"/>
    </xf>
    <xf numFmtId="4" fontId="6" fillId="0" borderId="2" xfId="8" applyNumberFormat="1" applyFont="1" applyBorder="1" applyAlignment="1" applyProtection="1">
      <alignment vertical="top"/>
      <protection locked="0"/>
    </xf>
    <xf numFmtId="4" fontId="6" fillId="0" borderId="3" xfId="8" applyNumberFormat="1" applyFont="1" applyBorder="1" applyAlignment="1" applyProtection="1">
      <alignment vertical="top"/>
      <protection locked="0"/>
    </xf>
  </cellXfs>
  <cellStyles count="55">
    <cellStyle name="Euro" xfId="1"/>
    <cellStyle name="Hipervínculo" xfId="53" builtinId="8"/>
    <cellStyle name="Hipervínculo 2" xfId="52"/>
    <cellStyle name="Millares 2" xfId="2"/>
    <cellStyle name="Millares 2 2" xfId="3"/>
    <cellStyle name="Millares 2 2 2" xfId="26"/>
    <cellStyle name="Millares 2 2 3" xfId="17"/>
    <cellStyle name="Millares 2 2 4" xfId="48"/>
    <cellStyle name="Millares 2 3" xfId="4"/>
    <cellStyle name="Millares 2 3 2" xfId="27"/>
    <cellStyle name="Millares 2 3 3" xfId="18"/>
    <cellStyle name="Millares 2 4" xfId="25"/>
    <cellStyle name="Millares 2 5" xfId="16"/>
    <cellStyle name="Millares 2 6" xfId="34"/>
    <cellStyle name="Millares 2 7" xfId="37"/>
    <cellStyle name="Millares 2 8" xfId="54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Moneda 3" xfId="51"/>
    <cellStyle name="Normal" xfId="0" builtinId="0"/>
    <cellStyle name="Normal 2" xfId="7"/>
    <cellStyle name="Normal 2 2" xfId="8"/>
    <cellStyle name="Normal 2 3" xfId="30"/>
    <cellStyle name="Normal 2 3 2" xfId="43"/>
    <cellStyle name="Normal 2 4" xfId="21"/>
    <cellStyle name="Normal 2 5" xfId="38"/>
    <cellStyle name="Normal 2 6" xfId="50"/>
    <cellStyle name="Normal 3" xfId="9"/>
    <cellStyle name="Normal 3 2" xfId="31"/>
    <cellStyle name="Normal 3 2 2" xfId="46"/>
    <cellStyle name="Normal 3 2 3" xfId="44"/>
    <cellStyle name="Normal 3 3" xfId="22"/>
    <cellStyle name="Normal 3 3 2" xfId="45"/>
    <cellStyle name="Normal 3 4" xfId="35"/>
    <cellStyle name="Normal 3 5" xfId="49"/>
    <cellStyle name="Normal 4" xfId="10"/>
    <cellStyle name="Normal 4 2" xfId="11"/>
    <cellStyle name="Normal 4 3" xfId="39"/>
    <cellStyle name="Normal 5" xfId="12"/>
    <cellStyle name="Normal 5 2" xfId="13"/>
    <cellStyle name="Normal 5 3" xfId="40"/>
    <cellStyle name="Normal 56" xfId="41"/>
    <cellStyle name="Normal 6" xfId="14"/>
    <cellStyle name="Normal 6 2" xfId="15"/>
    <cellStyle name="Normal 6 2 2" xfId="33"/>
    <cellStyle name="Normal 6 2 3" xfId="24"/>
    <cellStyle name="Normal 6 3" xfId="32"/>
    <cellStyle name="Normal 6 4" xfId="23"/>
    <cellStyle name="Normal 7" xfId="36"/>
    <cellStyle name="Porcentaje 2" xfId="42"/>
    <cellStyle name="Porcentaje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Pictures/EDOS.%20FINANCIEROS/0319_NDM_2003_PEGT_UT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seg.gob.mx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seg.gob.mx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opLeftCell="A37" zoomScaleNormal="100" zoomScaleSheetLayoutView="100" workbookViewId="0">
      <selection activeCell="E61" sqref="E61"/>
    </sheetView>
  </sheetViews>
  <sheetFormatPr baseColWidth="10" defaultColWidth="12" defaultRowHeight="11.25" x14ac:dyDescent="0.2"/>
  <cols>
    <col min="1" max="1" width="67.83203125" style="33" customWidth="1"/>
    <col min="2" max="2" width="18.83203125" style="33" customWidth="1"/>
    <col min="3" max="3" width="18.83203125" style="34" customWidth="1"/>
    <col min="4" max="4" width="1" style="34" customWidth="1"/>
    <col min="5" max="5" width="64.33203125" style="34" customWidth="1"/>
    <col min="6" max="7" width="18.83203125" style="34" customWidth="1"/>
    <col min="8" max="16384" width="12" style="31"/>
  </cols>
  <sheetData>
    <row r="1" spans="1:7" ht="39.950000000000003" customHeight="1" x14ac:dyDescent="0.2">
      <c r="A1" s="632" t="s">
        <v>869</v>
      </c>
      <c r="B1" s="633"/>
      <c r="C1" s="633"/>
      <c r="D1" s="633"/>
      <c r="E1" s="633"/>
      <c r="F1" s="633"/>
      <c r="G1" s="634"/>
    </row>
    <row r="2" spans="1:7" s="32" customFormat="1" x14ac:dyDescent="0.2">
      <c r="A2" s="635" t="s">
        <v>58</v>
      </c>
      <c r="B2" s="636">
        <v>2020</v>
      </c>
      <c r="C2" s="636">
        <v>2019</v>
      </c>
      <c r="D2" s="637"/>
      <c r="E2" s="638" t="s">
        <v>59</v>
      </c>
      <c r="F2" s="636">
        <v>2020</v>
      </c>
      <c r="G2" s="639">
        <v>2019</v>
      </c>
    </row>
    <row r="3" spans="1:7" s="32" customFormat="1" x14ac:dyDescent="0.2">
      <c r="A3" s="640"/>
      <c r="B3" s="641"/>
      <c r="C3" s="641"/>
      <c r="D3" s="642"/>
      <c r="E3" s="643"/>
      <c r="F3" s="641"/>
      <c r="G3" s="644"/>
    </row>
    <row r="4" spans="1:7" x14ac:dyDescent="0.2">
      <c r="A4" s="499" t="s">
        <v>60</v>
      </c>
      <c r="B4" s="645"/>
      <c r="C4" s="645"/>
      <c r="D4" s="1"/>
      <c r="E4" s="643" t="s">
        <v>61</v>
      </c>
      <c r="F4" s="645"/>
      <c r="G4" s="646"/>
    </row>
    <row r="5" spans="1:7" x14ac:dyDescent="0.2">
      <c r="A5" s="647" t="s">
        <v>62</v>
      </c>
      <c r="B5" s="648">
        <v>65954460.520000003</v>
      </c>
      <c r="C5" s="648">
        <v>67124349.439999998</v>
      </c>
      <c r="D5" s="649"/>
      <c r="E5" s="650" t="s">
        <v>63</v>
      </c>
      <c r="F5" s="648">
        <v>6423637.54</v>
      </c>
      <c r="G5" s="646">
        <v>-6479508.7800000003</v>
      </c>
    </row>
    <row r="6" spans="1:7" x14ac:dyDescent="0.2">
      <c r="A6" s="647" t="s">
        <v>64</v>
      </c>
      <c r="B6" s="648">
        <v>7874665.1799999997</v>
      </c>
      <c r="C6" s="648">
        <v>9978714.3499999996</v>
      </c>
      <c r="D6" s="649"/>
      <c r="E6" s="650" t="s">
        <v>65</v>
      </c>
      <c r="F6" s="648">
        <v>0</v>
      </c>
      <c r="G6" s="646">
        <v>0</v>
      </c>
    </row>
    <row r="7" spans="1:7" x14ac:dyDescent="0.2">
      <c r="A7" s="647" t="s">
        <v>66</v>
      </c>
      <c r="B7" s="648">
        <v>2796503.09</v>
      </c>
      <c r="C7" s="648">
        <v>4490508.72</v>
      </c>
      <c r="D7" s="649"/>
      <c r="E7" s="650" t="s">
        <v>67</v>
      </c>
      <c r="F7" s="648">
        <v>0</v>
      </c>
      <c r="G7" s="646">
        <v>0</v>
      </c>
    </row>
    <row r="8" spans="1:7" x14ac:dyDescent="0.2">
      <c r="A8" s="647" t="s">
        <v>68</v>
      </c>
      <c r="B8" s="648">
        <v>0</v>
      </c>
      <c r="C8" s="648">
        <v>0</v>
      </c>
      <c r="D8" s="649"/>
      <c r="E8" s="650" t="s">
        <v>69</v>
      </c>
      <c r="F8" s="648">
        <v>0</v>
      </c>
      <c r="G8" s="646">
        <v>0</v>
      </c>
    </row>
    <row r="9" spans="1:7" x14ac:dyDescent="0.2">
      <c r="A9" s="647" t="s">
        <v>70</v>
      </c>
      <c r="B9" s="648">
        <v>0</v>
      </c>
      <c r="C9" s="648">
        <v>0</v>
      </c>
      <c r="D9" s="649"/>
      <c r="E9" s="650" t="s">
        <v>71</v>
      </c>
      <c r="F9" s="648">
        <v>0</v>
      </c>
      <c r="G9" s="651">
        <v>0</v>
      </c>
    </row>
    <row r="10" spans="1:7" ht="13.5" customHeight="1" x14ac:dyDescent="0.2">
      <c r="A10" s="647" t="s">
        <v>72</v>
      </c>
      <c r="B10" s="648">
        <v>0</v>
      </c>
      <c r="C10" s="648">
        <v>0</v>
      </c>
      <c r="D10" s="649"/>
      <c r="E10" s="650" t="s">
        <v>73</v>
      </c>
      <c r="F10" s="648">
        <v>0</v>
      </c>
      <c r="G10" s="646">
        <v>0</v>
      </c>
    </row>
    <row r="11" spans="1:7" x14ac:dyDescent="0.2">
      <c r="A11" s="647" t="s">
        <v>74</v>
      </c>
      <c r="B11" s="648">
        <v>0</v>
      </c>
      <c r="C11" s="648">
        <v>0</v>
      </c>
      <c r="D11" s="649"/>
      <c r="E11" s="650" t="s">
        <v>75</v>
      </c>
      <c r="F11" s="648">
        <v>0</v>
      </c>
      <c r="G11" s="646">
        <v>0</v>
      </c>
    </row>
    <row r="12" spans="1:7" x14ac:dyDescent="0.2">
      <c r="A12" s="647"/>
      <c r="B12" s="648"/>
      <c r="C12" s="648"/>
      <c r="D12" s="649"/>
      <c r="E12" s="650" t="s">
        <v>76</v>
      </c>
      <c r="F12" s="648">
        <v>-222770.64</v>
      </c>
      <c r="G12" s="646">
        <v>-222770.64</v>
      </c>
    </row>
    <row r="13" spans="1:7" x14ac:dyDescent="0.2">
      <c r="A13" s="652" t="s">
        <v>870</v>
      </c>
      <c r="B13" s="645">
        <f>SUM(B5:B11)</f>
        <v>76625628.790000007</v>
      </c>
      <c r="C13" s="645">
        <f>SUM(C5:C11)</f>
        <v>81593572.50999999</v>
      </c>
      <c r="D13" s="649"/>
      <c r="E13" s="650"/>
      <c r="F13" s="645"/>
      <c r="G13" s="646"/>
    </row>
    <row r="14" spans="1:7" x14ac:dyDescent="0.2">
      <c r="A14" s="640"/>
      <c r="B14" s="645"/>
      <c r="C14" s="645"/>
      <c r="D14" s="642"/>
      <c r="E14" s="653" t="s">
        <v>871</v>
      </c>
      <c r="F14" s="648">
        <f>SUM(F5:F12)</f>
        <v>6200866.9000000004</v>
      </c>
      <c r="G14" s="646">
        <f>SUM(G5:G12)</f>
        <v>-6702279.4199999999</v>
      </c>
    </row>
    <row r="15" spans="1:7" x14ac:dyDescent="0.2">
      <c r="A15" s="640" t="s">
        <v>77</v>
      </c>
      <c r="B15" s="648"/>
      <c r="C15" s="648"/>
      <c r="D15" s="649"/>
      <c r="E15" s="643"/>
      <c r="F15" s="645"/>
      <c r="G15" s="3"/>
    </row>
    <row r="16" spans="1:7" x14ac:dyDescent="0.2">
      <c r="A16" s="647" t="s">
        <v>78</v>
      </c>
      <c r="B16" s="648">
        <v>0</v>
      </c>
      <c r="C16" s="648">
        <v>0</v>
      </c>
      <c r="D16" s="642"/>
      <c r="E16" s="643" t="s">
        <v>79</v>
      </c>
      <c r="F16" s="645"/>
      <c r="G16" s="646"/>
    </row>
    <row r="17" spans="1:7" x14ac:dyDescent="0.2">
      <c r="A17" s="647" t="s">
        <v>80</v>
      </c>
      <c r="B17" s="648">
        <v>0</v>
      </c>
      <c r="C17" s="648">
        <v>0</v>
      </c>
      <c r="D17" s="649"/>
      <c r="E17" s="650" t="s">
        <v>81</v>
      </c>
      <c r="F17" s="648">
        <v>0</v>
      </c>
      <c r="G17" s="646">
        <v>0</v>
      </c>
    </row>
    <row r="18" spans="1:7" x14ac:dyDescent="0.2">
      <c r="A18" s="647" t="s">
        <v>82</v>
      </c>
      <c r="B18" s="648">
        <v>127007330.77</v>
      </c>
      <c r="C18" s="648">
        <v>85587728.650000006</v>
      </c>
      <c r="D18" s="649"/>
      <c r="E18" s="650" t="s">
        <v>83</v>
      </c>
      <c r="F18" s="648">
        <v>0</v>
      </c>
      <c r="G18" s="646">
        <v>0</v>
      </c>
    </row>
    <row r="19" spans="1:7" x14ac:dyDescent="0.2">
      <c r="A19" s="647" t="s">
        <v>84</v>
      </c>
      <c r="B19" s="648">
        <v>26190632.600000001</v>
      </c>
      <c r="C19" s="648">
        <v>23440265.940000001</v>
      </c>
      <c r="D19" s="649"/>
      <c r="E19" s="650" t="s">
        <v>85</v>
      </c>
      <c r="F19" s="648">
        <v>0</v>
      </c>
      <c r="G19" s="646">
        <v>0</v>
      </c>
    </row>
    <row r="20" spans="1:7" x14ac:dyDescent="0.2">
      <c r="A20" s="647" t="s">
        <v>86</v>
      </c>
      <c r="B20" s="648">
        <v>0</v>
      </c>
      <c r="C20" s="648">
        <v>0</v>
      </c>
      <c r="D20" s="649"/>
      <c r="E20" s="650" t="s">
        <v>87</v>
      </c>
      <c r="F20" s="648">
        <v>0</v>
      </c>
      <c r="G20" s="646">
        <v>0</v>
      </c>
    </row>
    <row r="21" spans="1:7" x14ac:dyDescent="0.2">
      <c r="A21" s="647" t="s">
        <v>88</v>
      </c>
      <c r="B21" s="648">
        <v>-6914359.3200000003</v>
      </c>
      <c r="C21" s="648">
        <v>-6914359.3200000003</v>
      </c>
      <c r="D21" s="649"/>
      <c r="E21" s="13" t="s">
        <v>89</v>
      </c>
      <c r="F21" s="648">
        <v>0</v>
      </c>
      <c r="G21" s="646">
        <v>0</v>
      </c>
    </row>
    <row r="22" spans="1:7" x14ac:dyDescent="0.2">
      <c r="A22" s="647" t="s">
        <v>90</v>
      </c>
      <c r="B22" s="648">
        <v>0</v>
      </c>
      <c r="C22" s="648">
        <v>0</v>
      </c>
      <c r="D22" s="649"/>
      <c r="E22" s="650" t="s">
        <v>91</v>
      </c>
      <c r="F22" s="648">
        <v>0</v>
      </c>
      <c r="G22" s="646">
        <v>0</v>
      </c>
    </row>
    <row r="23" spans="1:7" x14ac:dyDescent="0.2">
      <c r="A23" s="647" t="s">
        <v>92</v>
      </c>
      <c r="B23" s="648">
        <v>0</v>
      </c>
      <c r="C23" s="648">
        <v>0</v>
      </c>
      <c r="D23" s="642"/>
      <c r="E23" s="650"/>
      <c r="F23" s="648"/>
      <c r="G23" s="646"/>
    </row>
    <row r="24" spans="1:7" x14ac:dyDescent="0.2">
      <c r="A24" s="647" t="s">
        <v>93</v>
      </c>
      <c r="B24" s="648">
        <v>0</v>
      </c>
      <c r="C24" s="648">
        <v>0</v>
      </c>
      <c r="D24" s="649"/>
      <c r="E24" s="653" t="s">
        <v>872</v>
      </c>
      <c r="F24" s="648">
        <f>SUM(F17:F22)</f>
        <v>0</v>
      </c>
      <c r="G24" s="646">
        <f>SUM(G17:G22)</f>
        <v>0</v>
      </c>
    </row>
    <row r="25" spans="1:7" s="32" customFormat="1" x14ac:dyDescent="0.2">
      <c r="A25" s="647"/>
      <c r="B25" s="648"/>
      <c r="C25" s="648"/>
      <c r="D25" s="642"/>
      <c r="E25" s="650"/>
      <c r="F25" s="645"/>
      <c r="G25" s="3"/>
    </row>
    <row r="26" spans="1:7" x14ac:dyDescent="0.2">
      <c r="A26" s="652" t="s">
        <v>873</v>
      </c>
      <c r="B26" s="645">
        <f>SUM(B16:B24)</f>
        <v>146283604.05000001</v>
      </c>
      <c r="C26" s="645">
        <f>SUM(C16:C24)</f>
        <v>102113635.27000001</v>
      </c>
      <c r="D26" s="649"/>
      <c r="E26" s="654" t="s">
        <v>874</v>
      </c>
      <c r="F26" s="645">
        <f>SUM(F24+F14)</f>
        <v>6200866.9000000004</v>
      </c>
      <c r="G26" s="3">
        <f>SUM(G14+G24)</f>
        <v>-6702279.4199999999</v>
      </c>
    </row>
    <row r="27" spans="1:7" x14ac:dyDescent="0.2">
      <c r="A27" s="640"/>
      <c r="D27" s="1"/>
      <c r="E27" s="643"/>
      <c r="F27" s="645"/>
      <c r="G27" s="3"/>
    </row>
    <row r="28" spans="1:7" x14ac:dyDescent="0.2">
      <c r="A28" s="640" t="s">
        <v>875</v>
      </c>
      <c r="B28" s="645">
        <f>B13+B26</f>
        <v>222909232.84000003</v>
      </c>
      <c r="C28" s="645">
        <f>C13+C26</f>
        <v>183707207.78</v>
      </c>
      <c r="D28" s="1"/>
      <c r="E28" s="643" t="s">
        <v>94</v>
      </c>
      <c r="F28" s="645"/>
      <c r="G28" s="655"/>
    </row>
    <row r="29" spans="1:7" x14ac:dyDescent="0.2">
      <c r="A29" s="656"/>
      <c r="D29" s="642"/>
      <c r="E29" s="643"/>
      <c r="F29" s="645"/>
      <c r="G29" s="655"/>
    </row>
    <row r="30" spans="1:7" x14ac:dyDescent="0.2">
      <c r="A30" s="657"/>
      <c r="B30" s="658"/>
      <c r="C30" s="658"/>
      <c r="D30" s="649"/>
      <c r="E30" s="654" t="s">
        <v>95</v>
      </c>
      <c r="F30" s="645">
        <f>SUM(F31:F33)</f>
        <v>174601993.63999999</v>
      </c>
      <c r="G30" s="3">
        <f>SUM(G31:G33)</f>
        <v>157618750.28</v>
      </c>
    </row>
    <row r="31" spans="1:7" x14ac:dyDescent="0.2">
      <c r="A31" s="657"/>
      <c r="B31" s="658"/>
      <c r="C31" s="658"/>
      <c r="D31" s="649"/>
      <c r="E31" s="650" t="s">
        <v>4</v>
      </c>
      <c r="F31" s="648">
        <v>174601993.63999999</v>
      </c>
      <c r="G31" s="646">
        <v>157618750.28</v>
      </c>
    </row>
    <row r="32" spans="1:7" x14ac:dyDescent="0.2">
      <c r="A32" s="657"/>
      <c r="B32" s="658"/>
      <c r="C32" s="658"/>
      <c r="D32" s="649"/>
      <c r="E32" s="650" t="s">
        <v>96</v>
      </c>
      <c r="F32" s="648">
        <v>0</v>
      </c>
      <c r="G32" s="646">
        <v>0</v>
      </c>
    </row>
    <row r="33" spans="1:7" x14ac:dyDescent="0.2">
      <c r="A33" s="657"/>
      <c r="B33" s="658"/>
      <c r="C33" s="658"/>
      <c r="D33" s="649"/>
      <c r="E33" s="650" t="s">
        <v>97</v>
      </c>
      <c r="F33" s="648">
        <v>0</v>
      </c>
      <c r="G33" s="646">
        <v>0</v>
      </c>
    </row>
    <row r="34" spans="1:7" x14ac:dyDescent="0.2">
      <c r="A34" s="657"/>
      <c r="B34" s="658"/>
      <c r="C34" s="658"/>
      <c r="D34" s="642"/>
      <c r="E34" s="650"/>
      <c r="F34" s="648"/>
      <c r="G34" s="646"/>
    </row>
    <row r="35" spans="1:7" x14ac:dyDescent="0.2">
      <c r="A35" s="657"/>
      <c r="B35" s="658"/>
      <c r="C35" s="658"/>
      <c r="D35" s="649"/>
      <c r="E35" s="654" t="s">
        <v>98</v>
      </c>
      <c r="F35" s="645">
        <f>SUM(F36:F40)</f>
        <v>42106372.300000004</v>
      </c>
      <c r="G35" s="3">
        <f>SUM(G36:G40)</f>
        <v>32790736.919999998</v>
      </c>
    </row>
    <row r="36" spans="1:7" x14ac:dyDescent="0.2">
      <c r="A36" s="657"/>
      <c r="B36" s="658"/>
      <c r="C36" s="658"/>
      <c r="D36" s="649"/>
      <c r="E36" s="650" t="s">
        <v>99</v>
      </c>
      <c r="F36" s="648">
        <v>9315635.3800000008</v>
      </c>
      <c r="G36" s="646">
        <v>6123938.5199999996</v>
      </c>
    </row>
    <row r="37" spans="1:7" x14ac:dyDescent="0.2">
      <c r="A37" s="657"/>
      <c r="B37" s="658"/>
      <c r="C37" s="658"/>
      <c r="D37" s="649"/>
      <c r="E37" s="650" t="s">
        <v>100</v>
      </c>
      <c r="F37" s="648">
        <v>32790531.920000002</v>
      </c>
      <c r="G37" s="646">
        <v>26666593.399999999</v>
      </c>
    </row>
    <row r="38" spans="1:7" x14ac:dyDescent="0.2">
      <c r="A38" s="657"/>
      <c r="B38" s="659"/>
      <c r="C38" s="659"/>
      <c r="D38" s="649"/>
      <c r="E38" s="650" t="s">
        <v>101</v>
      </c>
      <c r="F38" s="648">
        <v>0</v>
      </c>
      <c r="G38" s="646">
        <v>0</v>
      </c>
    </row>
    <row r="39" spans="1:7" x14ac:dyDescent="0.2">
      <c r="A39" s="657"/>
      <c r="B39" s="658"/>
      <c r="C39" s="658"/>
      <c r="D39" s="660"/>
      <c r="E39" s="650" t="s">
        <v>102</v>
      </c>
      <c r="F39" s="648">
        <v>0</v>
      </c>
      <c r="G39" s="646">
        <v>0</v>
      </c>
    </row>
    <row r="40" spans="1:7" x14ac:dyDescent="0.2">
      <c r="A40" s="657"/>
      <c r="B40" s="658"/>
      <c r="C40" s="658"/>
      <c r="D40" s="661"/>
      <c r="E40" s="650" t="s">
        <v>103</v>
      </c>
      <c r="F40" s="648">
        <v>205</v>
      </c>
      <c r="G40" s="646">
        <v>205</v>
      </c>
    </row>
    <row r="41" spans="1:7" x14ac:dyDescent="0.2">
      <c r="A41" s="657"/>
      <c r="B41" s="658"/>
      <c r="C41" s="658"/>
      <c r="D41" s="661"/>
      <c r="E41" s="650"/>
      <c r="F41" s="648"/>
      <c r="G41" s="646"/>
    </row>
    <row r="42" spans="1:7" ht="21" x14ac:dyDescent="0.2">
      <c r="A42" s="657"/>
      <c r="B42" s="35"/>
      <c r="C42" s="36"/>
      <c r="D42" s="661"/>
      <c r="E42" s="654" t="s">
        <v>876</v>
      </c>
      <c r="F42" s="645">
        <f>SUM(F43:F44)</f>
        <v>0</v>
      </c>
      <c r="G42" s="3">
        <f>SUM(G43:G44)</f>
        <v>0</v>
      </c>
    </row>
    <row r="43" spans="1:7" x14ac:dyDescent="0.2">
      <c r="A43" s="656"/>
      <c r="B43" s="662"/>
      <c r="C43" s="661"/>
      <c r="D43" s="661"/>
      <c r="E43" s="650" t="s">
        <v>104</v>
      </c>
      <c r="F43" s="648">
        <v>0</v>
      </c>
      <c r="G43" s="646">
        <v>0</v>
      </c>
    </row>
    <row r="44" spans="1:7" x14ac:dyDescent="0.2">
      <c r="A44" s="656"/>
      <c r="B44" s="662"/>
      <c r="C44" s="661"/>
      <c r="D44" s="661"/>
      <c r="E44" s="650" t="s">
        <v>105</v>
      </c>
      <c r="F44" s="648">
        <v>0</v>
      </c>
      <c r="G44" s="646">
        <v>0</v>
      </c>
    </row>
    <row r="45" spans="1:7" x14ac:dyDescent="0.2">
      <c r="A45" s="656"/>
      <c r="B45" s="662"/>
      <c r="C45" s="661"/>
      <c r="D45" s="661"/>
      <c r="E45" s="650"/>
      <c r="F45" s="648"/>
      <c r="G45" s="646"/>
    </row>
    <row r="46" spans="1:7" x14ac:dyDescent="0.2">
      <c r="A46" s="656"/>
      <c r="B46" s="662"/>
      <c r="C46" s="661"/>
      <c r="D46" s="661"/>
      <c r="E46" s="654" t="s">
        <v>877</v>
      </c>
      <c r="F46" s="648">
        <f>SUM(F42+F35+F30)</f>
        <v>216708365.94</v>
      </c>
      <c r="G46" s="646">
        <f>SUM(G42+G35+G30)</f>
        <v>190409487.19999999</v>
      </c>
    </row>
    <row r="47" spans="1:7" x14ac:dyDescent="0.2">
      <c r="A47" s="656"/>
      <c r="B47" s="662"/>
      <c r="C47" s="661"/>
      <c r="D47" s="661"/>
      <c r="E47" s="643"/>
      <c r="F47" s="645"/>
      <c r="G47" s="3"/>
    </row>
    <row r="48" spans="1:7" x14ac:dyDescent="0.2">
      <c r="A48" s="656"/>
      <c r="B48" s="662"/>
      <c r="C48" s="661"/>
      <c r="D48" s="661"/>
      <c r="E48" s="654" t="s">
        <v>878</v>
      </c>
      <c r="F48" s="645">
        <f>F46+F26</f>
        <v>222909232.84</v>
      </c>
      <c r="G48" s="655">
        <f>G46+G26</f>
        <v>183707207.78</v>
      </c>
    </row>
    <row r="49" spans="1:7" x14ac:dyDescent="0.2">
      <c r="A49" s="663"/>
      <c r="B49" s="664"/>
      <c r="C49" s="665"/>
      <c r="D49" s="665"/>
      <c r="E49" s="665"/>
      <c r="F49" s="665"/>
      <c r="G49" s="666"/>
    </row>
    <row r="50" spans="1:7" x14ac:dyDescent="0.2">
      <c r="A50" s="27" t="s">
        <v>56</v>
      </c>
    </row>
    <row r="54" spans="1:7" x14ac:dyDescent="0.2">
      <c r="E54" s="31"/>
      <c r="F54" s="31"/>
    </row>
    <row r="55" spans="1:7" x14ac:dyDescent="0.2">
      <c r="A55" s="498" t="s">
        <v>804</v>
      </c>
      <c r="B55" s="31"/>
      <c r="C55" s="31"/>
      <c r="D55" s="498"/>
      <c r="E55" s="505" t="s">
        <v>805</v>
      </c>
      <c r="F55" s="505"/>
    </row>
    <row r="56" spans="1:7" x14ac:dyDescent="0.2">
      <c r="A56" s="498" t="s">
        <v>800</v>
      </c>
      <c r="B56" s="31"/>
      <c r="C56" s="31"/>
      <c r="D56" s="498"/>
      <c r="E56" s="505" t="s">
        <v>802</v>
      </c>
      <c r="F56" s="505"/>
    </row>
    <row r="57" spans="1:7" x14ac:dyDescent="0.2">
      <c r="A57" s="498" t="s">
        <v>801</v>
      </c>
      <c r="B57" s="31"/>
      <c r="C57" s="31"/>
      <c r="D57" s="498"/>
      <c r="E57" s="505" t="s">
        <v>803</v>
      </c>
      <c r="F57" s="505"/>
    </row>
  </sheetData>
  <sheetProtection formatCells="0" formatColumns="0" formatRows="0" autoFilter="0"/>
  <mergeCells count="4">
    <mergeCell ref="A1:G1"/>
    <mergeCell ref="E55:F55"/>
    <mergeCell ref="E56:F56"/>
    <mergeCell ref="E57:F57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view="pageBreakPreview" zoomScale="80" zoomScaleNormal="100" zoomScaleSheetLayoutView="80" workbookViewId="0">
      <selection activeCell="E42" sqref="E42"/>
    </sheetView>
  </sheetViews>
  <sheetFormatPr baseColWidth="10" defaultColWidth="12" defaultRowHeight="11.25" x14ac:dyDescent="0.2"/>
  <cols>
    <col min="1" max="1" width="1.83203125" style="204" customWidth="1"/>
    <col min="2" max="2" width="62.5" style="204" customWidth="1"/>
    <col min="3" max="3" width="17.83203125" style="204" customWidth="1"/>
    <col min="4" max="4" width="19.83203125" style="204" customWidth="1"/>
    <col min="5" max="6" width="17.83203125" style="204" customWidth="1"/>
    <col min="7" max="7" width="18.83203125" style="204" customWidth="1"/>
    <col min="8" max="8" width="17.83203125" style="204" customWidth="1"/>
    <col min="9" max="16384" width="12" style="204"/>
  </cols>
  <sheetData>
    <row r="1" spans="1:9" s="136" customFormat="1" ht="39.950000000000003" customHeight="1" x14ac:dyDescent="0.2">
      <c r="A1" s="526" t="s">
        <v>539</v>
      </c>
      <c r="B1" s="527"/>
      <c r="C1" s="527"/>
      <c r="D1" s="527"/>
      <c r="E1" s="527"/>
      <c r="F1" s="527"/>
      <c r="G1" s="527"/>
      <c r="H1" s="528"/>
    </row>
    <row r="2" spans="1:9" s="136" customFormat="1" x14ac:dyDescent="0.2">
      <c r="A2" s="529" t="s">
        <v>540</v>
      </c>
      <c r="B2" s="530"/>
      <c r="C2" s="527" t="s">
        <v>541</v>
      </c>
      <c r="D2" s="527"/>
      <c r="E2" s="527"/>
      <c r="F2" s="527"/>
      <c r="G2" s="527"/>
      <c r="H2" s="535" t="s">
        <v>542</v>
      </c>
    </row>
    <row r="3" spans="1:9" s="195" customFormat="1" ht="24.95" customHeight="1" x14ac:dyDescent="0.2">
      <c r="A3" s="531"/>
      <c r="B3" s="532"/>
      <c r="C3" s="143" t="s">
        <v>543</v>
      </c>
      <c r="D3" s="168" t="s">
        <v>544</v>
      </c>
      <c r="E3" s="168" t="s">
        <v>545</v>
      </c>
      <c r="F3" s="168" t="s">
        <v>546</v>
      </c>
      <c r="G3" s="167" t="s">
        <v>547</v>
      </c>
      <c r="H3" s="536"/>
    </row>
    <row r="4" spans="1:9" s="195" customFormat="1" x14ac:dyDescent="0.2">
      <c r="A4" s="533"/>
      <c r="B4" s="534"/>
      <c r="C4" s="198" t="s">
        <v>548</v>
      </c>
      <c r="D4" s="199" t="s">
        <v>549</v>
      </c>
      <c r="E4" s="199" t="s">
        <v>550</v>
      </c>
      <c r="F4" s="199" t="s">
        <v>551</v>
      </c>
      <c r="G4" s="199" t="s">
        <v>552</v>
      </c>
      <c r="H4" s="199" t="s">
        <v>553</v>
      </c>
    </row>
    <row r="5" spans="1:9" x14ac:dyDescent="0.2">
      <c r="A5" s="200"/>
      <c r="B5" s="201" t="s">
        <v>1</v>
      </c>
      <c r="C5" s="202">
        <v>0</v>
      </c>
      <c r="D5" s="202">
        <v>0</v>
      </c>
      <c r="E5" s="202">
        <f>C5+D5</f>
        <v>0</v>
      </c>
      <c r="F5" s="202">
        <v>0</v>
      </c>
      <c r="G5" s="202">
        <v>0</v>
      </c>
      <c r="H5" s="202">
        <f>G5-C5</f>
        <v>0</v>
      </c>
      <c r="I5" s="203" t="s">
        <v>554</v>
      </c>
    </row>
    <row r="6" spans="1:9" x14ac:dyDescent="0.2">
      <c r="A6" s="205"/>
      <c r="B6" s="206" t="s">
        <v>35</v>
      </c>
      <c r="C6" s="207">
        <v>0</v>
      </c>
      <c r="D6" s="207">
        <v>0</v>
      </c>
      <c r="E6" s="207">
        <f t="shared" ref="E6:E14" si="0">C6+D6</f>
        <v>0</v>
      </c>
      <c r="F6" s="207">
        <v>0</v>
      </c>
      <c r="G6" s="207">
        <v>0</v>
      </c>
      <c r="H6" s="207">
        <f t="shared" ref="H6:H14" si="1">G6-C6</f>
        <v>0</v>
      </c>
      <c r="I6" s="203" t="s">
        <v>555</v>
      </c>
    </row>
    <row r="7" spans="1:9" x14ac:dyDescent="0.2">
      <c r="A7" s="200"/>
      <c r="B7" s="201" t="s">
        <v>11</v>
      </c>
      <c r="C7" s="207">
        <v>0</v>
      </c>
      <c r="D7" s="207">
        <v>0</v>
      </c>
      <c r="E7" s="207">
        <f t="shared" si="0"/>
        <v>0</v>
      </c>
      <c r="F7" s="207">
        <v>0</v>
      </c>
      <c r="G7" s="207">
        <v>0</v>
      </c>
      <c r="H7" s="207">
        <f t="shared" si="1"/>
        <v>0</v>
      </c>
      <c r="I7" s="203" t="s">
        <v>556</v>
      </c>
    </row>
    <row r="8" spans="1:9" x14ac:dyDescent="0.2">
      <c r="A8" s="200"/>
      <c r="B8" s="201" t="s">
        <v>2</v>
      </c>
      <c r="C8" s="207">
        <v>0</v>
      </c>
      <c r="D8" s="207">
        <v>0</v>
      </c>
      <c r="E8" s="207">
        <f t="shared" si="0"/>
        <v>0</v>
      </c>
      <c r="F8" s="207">
        <v>0</v>
      </c>
      <c r="G8" s="207">
        <v>0</v>
      </c>
      <c r="H8" s="207">
        <f t="shared" si="1"/>
        <v>0</v>
      </c>
      <c r="I8" s="203" t="s">
        <v>557</v>
      </c>
    </row>
    <row r="9" spans="1:9" x14ac:dyDescent="0.2">
      <c r="A9" s="200"/>
      <c r="B9" s="201" t="s">
        <v>47</v>
      </c>
      <c r="C9" s="207">
        <v>0</v>
      </c>
      <c r="D9" s="207">
        <v>0</v>
      </c>
      <c r="E9" s="207">
        <f t="shared" si="0"/>
        <v>0</v>
      </c>
      <c r="F9" s="207">
        <v>0</v>
      </c>
      <c r="G9" s="207">
        <v>0</v>
      </c>
      <c r="H9" s="207">
        <f t="shared" si="1"/>
        <v>0</v>
      </c>
      <c r="I9" s="203" t="s">
        <v>558</v>
      </c>
    </row>
    <row r="10" spans="1:9" x14ac:dyDescent="0.2">
      <c r="A10" s="205"/>
      <c r="B10" s="206" t="s">
        <v>48</v>
      </c>
      <c r="C10" s="207">
        <v>0</v>
      </c>
      <c r="D10" s="207">
        <v>0</v>
      </c>
      <c r="E10" s="207">
        <f t="shared" si="0"/>
        <v>0</v>
      </c>
      <c r="F10" s="207">
        <v>0</v>
      </c>
      <c r="G10" s="207">
        <v>0</v>
      </c>
      <c r="H10" s="207">
        <f t="shared" si="1"/>
        <v>0</v>
      </c>
      <c r="I10" s="203" t="s">
        <v>559</v>
      </c>
    </row>
    <row r="11" spans="1:9" x14ac:dyDescent="0.2">
      <c r="A11" s="208"/>
      <c r="B11" s="201" t="s">
        <v>560</v>
      </c>
      <c r="C11" s="207">
        <v>2623570</v>
      </c>
      <c r="D11" s="207">
        <v>44597148.799999997</v>
      </c>
      <c r="E11" s="207">
        <f t="shared" si="0"/>
        <v>47220718.799999997</v>
      </c>
      <c r="F11" s="207">
        <v>3290919.61</v>
      </c>
      <c r="G11" s="207">
        <v>3290919.61</v>
      </c>
      <c r="H11" s="207">
        <f t="shared" si="1"/>
        <v>667349.60999999987</v>
      </c>
      <c r="I11" s="203" t="s">
        <v>561</v>
      </c>
    </row>
    <row r="12" spans="1:9" ht="22.5" x14ac:dyDescent="0.2">
      <c r="A12" s="208"/>
      <c r="B12" s="201" t="s">
        <v>562</v>
      </c>
      <c r="C12" s="207">
        <v>0</v>
      </c>
      <c r="D12" s="207">
        <v>34776979.460000001</v>
      </c>
      <c r="E12" s="207">
        <f t="shared" si="0"/>
        <v>34776979.460000001</v>
      </c>
      <c r="F12" s="207">
        <v>25473842.120000001</v>
      </c>
      <c r="G12" s="207">
        <v>20539725.829999998</v>
      </c>
      <c r="H12" s="207">
        <f t="shared" si="1"/>
        <v>20539725.829999998</v>
      </c>
      <c r="I12" s="203" t="s">
        <v>563</v>
      </c>
    </row>
    <row r="13" spans="1:9" ht="22.5" x14ac:dyDescent="0.2">
      <c r="A13" s="208"/>
      <c r="B13" s="201" t="s">
        <v>52</v>
      </c>
      <c r="C13" s="207">
        <v>26411752.98</v>
      </c>
      <c r="D13" s="207">
        <v>15334132.83</v>
      </c>
      <c r="E13" s="207">
        <f t="shared" si="0"/>
        <v>41745885.810000002</v>
      </c>
      <c r="F13" s="207">
        <v>31235577.870000001</v>
      </c>
      <c r="G13" s="207">
        <v>30038509.550000001</v>
      </c>
      <c r="H13" s="207">
        <f t="shared" si="1"/>
        <v>3626756.5700000003</v>
      </c>
      <c r="I13" s="203" t="s">
        <v>564</v>
      </c>
    </row>
    <row r="14" spans="1:9" x14ac:dyDescent="0.2">
      <c r="A14" s="200"/>
      <c r="B14" s="201" t="s">
        <v>453</v>
      </c>
      <c r="C14" s="207">
        <v>0</v>
      </c>
      <c r="D14" s="207">
        <v>0</v>
      </c>
      <c r="E14" s="207">
        <f t="shared" si="0"/>
        <v>0</v>
      </c>
      <c r="F14" s="207">
        <v>0</v>
      </c>
      <c r="G14" s="207">
        <v>0</v>
      </c>
      <c r="H14" s="207">
        <f t="shared" si="1"/>
        <v>0</v>
      </c>
      <c r="I14" s="203" t="s">
        <v>565</v>
      </c>
    </row>
    <row r="15" spans="1:9" x14ac:dyDescent="0.2">
      <c r="A15" s="200"/>
      <c r="C15" s="209"/>
      <c r="D15" s="209"/>
      <c r="E15" s="209"/>
      <c r="F15" s="209"/>
      <c r="G15" s="209"/>
      <c r="H15" s="209"/>
      <c r="I15" s="203" t="s">
        <v>157</v>
      </c>
    </row>
    <row r="16" spans="1:9" x14ac:dyDescent="0.2">
      <c r="A16" s="210"/>
      <c r="B16" s="211" t="s">
        <v>142</v>
      </c>
      <c r="C16" s="212">
        <f>SUM(C5:C14)</f>
        <v>29035322.98</v>
      </c>
      <c r="D16" s="212">
        <f t="shared" ref="D16:H16" si="2">SUM(D5:D14)</f>
        <v>94708261.089999989</v>
      </c>
      <c r="E16" s="212">
        <f t="shared" si="2"/>
        <v>123743584.06999999</v>
      </c>
      <c r="F16" s="212">
        <f t="shared" si="2"/>
        <v>60000339.600000001</v>
      </c>
      <c r="G16" s="213">
        <f t="shared" si="2"/>
        <v>53869154.989999995</v>
      </c>
      <c r="H16" s="214">
        <f t="shared" si="2"/>
        <v>24833832.009999998</v>
      </c>
      <c r="I16" s="203" t="s">
        <v>157</v>
      </c>
    </row>
    <row r="17" spans="1:9" x14ac:dyDescent="0.2">
      <c r="A17" s="215"/>
      <c r="B17" s="216"/>
      <c r="C17" s="217"/>
      <c r="D17" s="217"/>
      <c r="E17" s="218"/>
      <c r="F17" s="219" t="s">
        <v>566</v>
      </c>
      <c r="G17" s="220"/>
      <c r="H17" s="221"/>
      <c r="I17" s="203" t="s">
        <v>157</v>
      </c>
    </row>
    <row r="18" spans="1:9" x14ac:dyDescent="0.2">
      <c r="A18" s="537" t="s">
        <v>567</v>
      </c>
      <c r="B18" s="538"/>
      <c r="C18" s="527" t="s">
        <v>541</v>
      </c>
      <c r="D18" s="527"/>
      <c r="E18" s="527"/>
      <c r="F18" s="527"/>
      <c r="G18" s="527"/>
      <c r="H18" s="535" t="s">
        <v>542</v>
      </c>
      <c r="I18" s="203" t="s">
        <v>157</v>
      </c>
    </row>
    <row r="19" spans="1:9" ht="22.5" x14ac:dyDescent="0.2">
      <c r="A19" s="539"/>
      <c r="B19" s="540"/>
      <c r="C19" s="143" t="s">
        <v>543</v>
      </c>
      <c r="D19" s="168" t="s">
        <v>544</v>
      </c>
      <c r="E19" s="168" t="s">
        <v>545</v>
      </c>
      <c r="F19" s="168" t="s">
        <v>546</v>
      </c>
      <c r="G19" s="167" t="s">
        <v>547</v>
      </c>
      <c r="H19" s="536"/>
      <c r="I19" s="203" t="s">
        <v>157</v>
      </c>
    </row>
    <row r="20" spans="1:9" x14ac:dyDescent="0.2">
      <c r="A20" s="541"/>
      <c r="B20" s="542"/>
      <c r="C20" s="198" t="s">
        <v>548</v>
      </c>
      <c r="D20" s="199" t="s">
        <v>549</v>
      </c>
      <c r="E20" s="199" t="s">
        <v>550</v>
      </c>
      <c r="F20" s="199" t="s">
        <v>551</v>
      </c>
      <c r="G20" s="199" t="s">
        <v>552</v>
      </c>
      <c r="H20" s="199" t="s">
        <v>553</v>
      </c>
      <c r="I20" s="203" t="s">
        <v>157</v>
      </c>
    </row>
    <row r="21" spans="1:9" x14ac:dyDescent="0.2">
      <c r="A21" s="222" t="s">
        <v>568</v>
      </c>
      <c r="B21" s="223"/>
      <c r="C21" s="224">
        <f t="shared" ref="C21:H21" si="3">SUM(C22+C23+C24+C25+C26+C27+C28+C29)</f>
        <v>0</v>
      </c>
      <c r="D21" s="224">
        <f t="shared" si="3"/>
        <v>0</v>
      </c>
      <c r="E21" s="224">
        <f t="shared" si="3"/>
        <v>0</v>
      </c>
      <c r="F21" s="224">
        <f t="shared" si="3"/>
        <v>0</v>
      </c>
      <c r="G21" s="224">
        <f t="shared" si="3"/>
        <v>0</v>
      </c>
      <c r="H21" s="224">
        <f t="shared" si="3"/>
        <v>0</v>
      </c>
      <c r="I21" s="203" t="s">
        <v>157</v>
      </c>
    </row>
    <row r="22" spans="1:9" x14ac:dyDescent="0.2">
      <c r="A22" s="225"/>
      <c r="B22" s="226" t="s">
        <v>1</v>
      </c>
      <c r="C22" s="227">
        <v>0</v>
      </c>
      <c r="D22" s="227">
        <v>0</v>
      </c>
      <c r="E22" s="227">
        <f t="shared" ref="E22:E29" si="4">C22+D22</f>
        <v>0</v>
      </c>
      <c r="F22" s="227">
        <v>0</v>
      </c>
      <c r="G22" s="227">
        <v>0</v>
      </c>
      <c r="H22" s="227">
        <f t="shared" ref="H22:H29" si="5">G22-C22</f>
        <v>0</v>
      </c>
      <c r="I22" s="203" t="s">
        <v>554</v>
      </c>
    </row>
    <row r="23" spans="1:9" x14ac:dyDescent="0.2">
      <c r="A23" s="225"/>
      <c r="B23" s="226" t="s">
        <v>35</v>
      </c>
      <c r="C23" s="227">
        <v>0</v>
      </c>
      <c r="D23" s="227">
        <v>0</v>
      </c>
      <c r="E23" s="227">
        <f t="shared" si="4"/>
        <v>0</v>
      </c>
      <c r="F23" s="227">
        <v>0</v>
      </c>
      <c r="G23" s="227">
        <v>0</v>
      </c>
      <c r="H23" s="227">
        <f t="shared" si="5"/>
        <v>0</v>
      </c>
      <c r="I23" s="203" t="s">
        <v>555</v>
      </c>
    </row>
    <row r="24" spans="1:9" x14ac:dyDescent="0.2">
      <c r="A24" s="225"/>
      <c r="B24" s="226" t="s">
        <v>11</v>
      </c>
      <c r="C24" s="227">
        <v>0</v>
      </c>
      <c r="D24" s="227">
        <v>0</v>
      </c>
      <c r="E24" s="227">
        <f t="shared" si="4"/>
        <v>0</v>
      </c>
      <c r="F24" s="227">
        <v>0</v>
      </c>
      <c r="G24" s="227">
        <v>0</v>
      </c>
      <c r="H24" s="227">
        <f t="shared" si="5"/>
        <v>0</v>
      </c>
      <c r="I24" s="203" t="s">
        <v>556</v>
      </c>
    </row>
    <row r="25" spans="1:9" x14ac:dyDescent="0.2">
      <c r="A25" s="225"/>
      <c r="B25" s="226" t="s">
        <v>2</v>
      </c>
      <c r="C25" s="227">
        <v>0</v>
      </c>
      <c r="D25" s="227">
        <v>0</v>
      </c>
      <c r="E25" s="227">
        <f t="shared" si="4"/>
        <v>0</v>
      </c>
      <c r="F25" s="227">
        <v>0</v>
      </c>
      <c r="G25" s="227">
        <v>0</v>
      </c>
      <c r="H25" s="227">
        <f t="shared" si="5"/>
        <v>0</v>
      </c>
      <c r="I25" s="203" t="s">
        <v>557</v>
      </c>
    </row>
    <row r="26" spans="1:9" x14ac:dyDescent="0.2">
      <c r="A26" s="225"/>
      <c r="B26" s="226" t="s">
        <v>569</v>
      </c>
      <c r="C26" s="227">
        <v>0</v>
      </c>
      <c r="D26" s="227">
        <v>0</v>
      </c>
      <c r="E26" s="227">
        <f t="shared" si="4"/>
        <v>0</v>
      </c>
      <c r="F26" s="227">
        <v>0</v>
      </c>
      <c r="G26" s="227">
        <v>0</v>
      </c>
      <c r="H26" s="227">
        <f t="shared" si="5"/>
        <v>0</v>
      </c>
      <c r="I26" s="203" t="s">
        <v>558</v>
      </c>
    </row>
    <row r="27" spans="1:9" x14ac:dyDescent="0.2">
      <c r="A27" s="225"/>
      <c r="B27" s="226" t="s">
        <v>570</v>
      </c>
      <c r="C27" s="227">
        <v>0</v>
      </c>
      <c r="D27" s="227">
        <v>0</v>
      </c>
      <c r="E27" s="227">
        <f t="shared" si="4"/>
        <v>0</v>
      </c>
      <c r="F27" s="227">
        <v>0</v>
      </c>
      <c r="G27" s="227">
        <v>0</v>
      </c>
      <c r="H27" s="227">
        <f t="shared" si="5"/>
        <v>0</v>
      </c>
      <c r="I27" s="203" t="s">
        <v>559</v>
      </c>
    </row>
    <row r="28" spans="1:9" ht="22.5" x14ac:dyDescent="0.2">
      <c r="A28" s="225"/>
      <c r="B28" s="226" t="s">
        <v>51</v>
      </c>
      <c r="C28" s="227">
        <v>0</v>
      </c>
      <c r="D28" s="227">
        <v>0</v>
      </c>
      <c r="E28" s="227">
        <f t="shared" si="4"/>
        <v>0</v>
      </c>
      <c r="F28" s="227">
        <v>0</v>
      </c>
      <c r="G28" s="227">
        <v>0</v>
      </c>
      <c r="H28" s="227">
        <f t="shared" si="5"/>
        <v>0</v>
      </c>
      <c r="I28" s="203" t="s">
        <v>563</v>
      </c>
    </row>
    <row r="29" spans="1:9" ht="22.5" x14ac:dyDescent="0.2">
      <c r="A29" s="225"/>
      <c r="B29" s="226" t="s">
        <v>52</v>
      </c>
      <c r="C29" s="227">
        <v>0</v>
      </c>
      <c r="D29" s="227">
        <v>0</v>
      </c>
      <c r="E29" s="227">
        <f t="shared" si="4"/>
        <v>0</v>
      </c>
      <c r="F29" s="227">
        <v>0</v>
      </c>
      <c r="G29" s="227">
        <v>0</v>
      </c>
      <c r="H29" s="227">
        <f t="shared" si="5"/>
        <v>0</v>
      </c>
      <c r="I29" s="203" t="s">
        <v>564</v>
      </c>
    </row>
    <row r="30" spans="1:9" x14ac:dyDescent="0.2">
      <c r="A30" s="225"/>
      <c r="B30" s="226"/>
      <c r="C30" s="227"/>
      <c r="D30" s="227"/>
      <c r="E30" s="227"/>
      <c r="F30" s="227"/>
      <c r="G30" s="227"/>
      <c r="H30" s="227"/>
      <c r="I30" s="203" t="s">
        <v>157</v>
      </c>
    </row>
    <row r="31" spans="1:9" ht="41.25" customHeight="1" x14ac:dyDescent="0.2">
      <c r="A31" s="543" t="s">
        <v>571</v>
      </c>
      <c r="B31" s="544"/>
      <c r="C31" s="228">
        <f t="shared" ref="C31:H31" si="6">SUM(C32:C35)</f>
        <v>29035322.98</v>
      </c>
      <c r="D31" s="228">
        <f t="shared" si="6"/>
        <v>59931281.629999995</v>
      </c>
      <c r="E31" s="228">
        <f t="shared" si="6"/>
        <v>88966604.609999999</v>
      </c>
      <c r="F31" s="228">
        <f t="shared" si="6"/>
        <v>34526497.480000004</v>
      </c>
      <c r="G31" s="228">
        <f t="shared" si="6"/>
        <v>33329429.16</v>
      </c>
      <c r="H31" s="228">
        <f t="shared" si="6"/>
        <v>4294106.18</v>
      </c>
      <c r="I31" s="203" t="s">
        <v>157</v>
      </c>
    </row>
    <row r="32" spans="1:9" x14ac:dyDescent="0.2">
      <c r="A32" s="225"/>
      <c r="B32" s="226" t="s">
        <v>35</v>
      </c>
      <c r="C32" s="227">
        <v>0</v>
      </c>
      <c r="D32" s="227">
        <v>0</v>
      </c>
      <c r="E32" s="227">
        <f>C32+D32</f>
        <v>0</v>
      </c>
      <c r="F32" s="227">
        <v>0</v>
      </c>
      <c r="G32" s="227">
        <v>0</v>
      </c>
      <c r="H32" s="227">
        <f>G32-C32</f>
        <v>0</v>
      </c>
      <c r="I32" s="203" t="s">
        <v>555</v>
      </c>
    </row>
    <row r="33" spans="1:9" x14ac:dyDescent="0.2">
      <c r="A33" s="225"/>
      <c r="B33" s="226" t="s">
        <v>572</v>
      </c>
      <c r="C33" s="227">
        <v>0</v>
      </c>
      <c r="D33" s="227">
        <v>0</v>
      </c>
      <c r="E33" s="227">
        <f>C33+D33</f>
        <v>0</v>
      </c>
      <c r="F33" s="227">
        <v>0</v>
      </c>
      <c r="G33" s="227">
        <v>0</v>
      </c>
      <c r="H33" s="227">
        <f t="shared" ref="H33:H35" si="7">G33-C33</f>
        <v>0</v>
      </c>
      <c r="I33" s="203" t="s">
        <v>558</v>
      </c>
    </row>
    <row r="34" spans="1:9" x14ac:dyDescent="0.2">
      <c r="A34" s="225"/>
      <c r="B34" s="226" t="s">
        <v>573</v>
      </c>
      <c r="C34" s="227">
        <v>2623570</v>
      </c>
      <c r="D34" s="227">
        <v>44597148.799999997</v>
      </c>
      <c r="E34" s="227">
        <f>C34+D34</f>
        <v>47220718.799999997</v>
      </c>
      <c r="F34" s="227">
        <v>3290919.61</v>
      </c>
      <c r="G34" s="227">
        <v>3290919.61</v>
      </c>
      <c r="H34" s="227">
        <f t="shared" si="7"/>
        <v>667349.60999999987</v>
      </c>
      <c r="I34" s="203" t="s">
        <v>561</v>
      </c>
    </row>
    <row r="35" spans="1:9" ht="22.5" x14ac:dyDescent="0.2">
      <c r="A35" s="225"/>
      <c r="B35" s="226" t="s">
        <v>52</v>
      </c>
      <c r="C35" s="227">
        <v>26411752.98</v>
      </c>
      <c r="D35" s="227">
        <v>15334132.83</v>
      </c>
      <c r="E35" s="227">
        <f>C35+D35</f>
        <v>41745885.810000002</v>
      </c>
      <c r="F35" s="227">
        <v>31235577.870000001</v>
      </c>
      <c r="G35" s="227">
        <v>30038509.550000001</v>
      </c>
      <c r="H35" s="227">
        <f t="shared" si="7"/>
        <v>3626756.5700000003</v>
      </c>
      <c r="I35" s="203" t="s">
        <v>564</v>
      </c>
    </row>
    <row r="36" spans="1:9" x14ac:dyDescent="0.2">
      <c r="A36" s="225"/>
      <c r="B36" s="226"/>
      <c r="C36" s="227"/>
      <c r="D36" s="227"/>
      <c r="E36" s="227"/>
      <c r="F36" s="227"/>
      <c r="G36" s="227"/>
      <c r="H36" s="227"/>
      <c r="I36" s="203" t="s">
        <v>157</v>
      </c>
    </row>
    <row r="37" spans="1:9" x14ac:dyDescent="0.2">
      <c r="A37" s="229" t="s">
        <v>574</v>
      </c>
      <c r="B37" s="230"/>
      <c r="C37" s="228">
        <f t="shared" ref="C37:H37" si="8">SUM(C38)</f>
        <v>0</v>
      </c>
      <c r="D37" s="228">
        <f t="shared" si="8"/>
        <v>0</v>
      </c>
      <c r="E37" s="228">
        <f t="shared" si="8"/>
        <v>0</v>
      </c>
      <c r="F37" s="228">
        <f t="shared" si="8"/>
        <v>0</v>
      </c>
      <c r="G37" s="228">
        <f t="shared" si="8"/>
        <v>0</v>
      </c>
      <c r="H37" s="228">
        <f t="shared" si="8"/>
        <v>0</v>
      </c>
      <c r="I37" s="203" t="s">
        <v>157</v>
      </c>
    </row>
    <row r="38" spans="1:9" x14ac:dyDescent="0.2">
      <c r="A38" s="231"/>
      <c r="B38" s="226" t="s">
        <v>453</v>
      </c>
      <c r="C38" s="227">
        <v>0</v>
      </c>
      <c r="D38" s="227">
        <v>0</v>
      </c>
      <c r="E38" s="227">
        <f>C38+D38</f>
        <v>0</v>
      </c>
      <c r="F38" s="227">
        <v>0</v>
      </c>
      <c r="G38" s="227">
        <v>0</v>
      </c>
      <c r="H38" s="227">
        <f>G38-C38</f>
        <v>0</v>
      </c>
      <c r="I38" s="203" t="s">
        <v>565</v>
      </c>
    </row>
    <row r="39" spans="1:9" x14ac:dyDescent="0.2">
      <c r="A39" s="232"/>
      <c r="B39" s="233" t="s">
        <v>142</v>
      </c>
      <c r="C39" s="212">
        <f>SUM(C37+C31+C21)</f>
        <v>29035322.98</v>
      </c>
      <c r="D39" s="212">
        <f t="shared" ref="D39:H39" si="9">SUM(D37+D31+D21)</f>
        <v>59931281.629999995</v>
      </c>
      <c r="E39" s="212">
        <f t="shared" si="9"/>
        <v>88966604.609999999</v>
      </c>
      <c r="F39" s="212">
        <f t="shared" si="9"/>
        <v>34526497.480000004</v>
      </c>
      <c r="G39" s="212">
        <f t="shared" si="9"/>
        <v>33329429.16</v>
      </c>
      <c r="H39" s="214">
        <f t="shared" si="9"/>
        <v>4294106.18</v>
      </c>
      <c r="I39" s="203" t="s">
        <v>157</v>
      </c>
    </row>
    <row r="40" spans="1:9" x14ac:dyDescent="0.2">
      <c r="A40" s="234"/>
      <c r="B40" s="216"/>
      <c r="C40" s="217"/>
      <c r="D40" s="217"/>
      <c r="E40" s="217"/>
      <c r="F40" s="219" t="s">
        <v>566</v>
      </c>
      <c r="G40" s="235"/>
      <c r="H40" s="221"/>
      <c r="I40" s="203" t="s">
        <v>157</v>
      </c>
    </row>
    <row r="41" spans="1:9" x14ac:dyDescent="0.2">
      <c r="B41" s="27" t="s">
        <v>56</v>
      </c>
    </row>
    <row r="42" spans="1:9" ht="22.5" x14ac:dyDescent="0.2">
      <c r="B42" s="236" t="s">
        <v>575</v>
      </c>
    </row>
    <row r="43" spans="1:9" x14ac:dyDescent="0.2">
      <c r="B43" s="237" t="s">
        <v>576</v>
      </c>
    </row>
    <row r="44" spans="1:9" ht="23.25" customHeight="1" x14ac:dyDescent="0.2">
      <c r="B44" s="545" t="s">
        <v>577</v>
      </c>
      <c r="C44" s="545"/>
      <c r="D44" s="545"/>
      <c r="E44" s="545"/>
      <c r="F44" s="545"/>
      <c r="G44" s="545"/>
      <c r="H44" s="545"/>
    </row>
    <row r="47" spans="1:9" x14ac:dyDescent="0.2">
      <c r="B47" s="380" t="s">
        <v>804</v>
      </c>
      <c r="C47" s="137"/>
      <c r="D47" s="505" t="s">
        <v>805</v>
      </c>
      <c r="E47" s="505"/>
      <c r="F47" s="505"/>
    </row>
    <row r="48" spans="1:9" x14ac:dyDescent="0.2">
      <c r="B48" s="380" t="s">
        <v>800</v>
      </c>
      <c r="C48" s="137"/>
      <c r="D48" s="505" t="s">
        <v>802</v>
      </c>
      <c r="E48" s="505"/>
      <c r="F48" s="505"/>
    </row>
    <row r="49" spans="2:6" x14ac:dyDescent="0.2">
      <c r="B49" s="380" t="s">
        <v>801</v>
      </c>
      <c r="C49" s="137"/>
      <c r="D49" s="505" t="s">
        <v>803</v>
      </c>
      <c r="E49" s="505"/>
      <c r="F49" s="505"/>
    </row>
  </sheetData>
  <sheetProtection formatCells="0" formatColumns="0" formatRows="0" insertRows="0" autoFilter="0"/>
  <mergeCells count="12">
    <mergeCell ref="A31:B31"/>
    <mergeCell ref="B44:H44"/>
    <mergeCell ref="D49:F49"/>
    <mergeCell ref="D48:F48"/>
    <mergeCell ref="D47:F47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76" fitToWidth="0" orientation="landscape" r:id="rId1"/>
  <ignoredErrors>
    <ignoredError sqref="C4:H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E42" sqref="E42"/>
    </sheetView>
  </sheetViews>
  <sheetFormatPr baseColWidth="10" defaultRowHeight="11.25" x14ac:dyDescent="0.2"/>
  <cols>
    <col min="1" max="1" width="1.33203125" style="54" customWidth="1"/>
    <col min="2" max="2" width="80.5" style="54" customWidth="1"/>
    <col min="3" max="8" width="18.33203125" style="54" customWidth="1"/>
    <col min="9" max="16384" width="12" style="54"/>
  </cols>
  <sheetData>
    <row r="1" spans="1:8" ht="45" customHeight="1" x14ac:dyDescent="0.2">
      <c r="A1" s="552" t="s">
        <v>595</v>
      </c>
      <c r="B1" s="553"/>
      <c r="C1" s="553"/>
      <c r="D1" s="553"/>
      <c r="E1" s="553"/>
      <c r="F1" s="553"/>
      <c r="G1" s="553"/>
      <c r="H1" s="554"/>
    </row>
    <row r="2" spans="1:8" x14ac:dyDescent="0.2">
      <c r="A2" s="546" t="s">
        <v>111</v>
      </c>
      <c r="B2" s="547"/>
      <c r="C2" s="552" t="s">
        <v>579</v>
      </c>
      <c r="D2" s="553"/>
      <c r="E2" s="553"/>
      <c r="F2" s="553"/>
      <c r="G2" s="554"/>
      <c r="H2" s="555" t="s">
        <v>580</v>
      </c>
    </row>
    <row r="3" spans="1:8" ht="24.95" customHeight="1" x14ac:dyDescent="0.2">
      <c r="A3" s="548"/>
      <c r="B3" s="549"/>
      <c r="C3" s="244" t="s">
        <v>581</v>
      </c>
      <c r="D3" s="244" t="s">
        <v>582</v>
      </c>
      <c r="E3" s="244" t="s">
        <v>545</v>
      </c>
      <c r="F3" s="244" t="s">
        <v>546</v>
      </c>
      <c r="G3" s="244" t="s">
        <v>583</v>
      </c>
      <c r="H3" s="556"/>
    </row>
    <row r="4" spans="1:8" x14ac:dyDescent="0.2">
      <c r="A4" s="550"/>
      <c r="B4" s="551"/>
      <c r="C4" s="245">
        <v>1</v>
      </c>
      <c r="D4" s="245">
        <v>2</v>
      </c>
      <c r="E4" s="245" t="s">
        <v>584</v>
      </c>
      <c r="F4" s="245">
        <v>4</v>
      </c>
      <c r="G4" s="245">
        <v>5</v>
      </c>
      <c r="H4" s="245" t="s">
        <v>585</v>
      </c>
    </row>
    <row r="5" spans="1:8" x14ac:dyDescent="0.2">
      <c r="A5" s="246"/>
      <c r="B5" s="247"/>
      <c r="C5" s="248"/>
      <c r="D5" s="248"/>
      <c r="E5" s="248"/>
      <c r="F5" s="248"/>
      <c r="G5" s="248"/>
      <c r="H5" s="248"/>
    </row>
    <row r="6" spans="1:8" x14ac:dyDescent="0.2">
      <c r="A6" s="238"/>
      <c r="B6" s="249" t="s">
        <v>596</v>
      </c>
      <c r="C6" s="240">
        <v>2570812.73</v>
      </c>
      <c r="D6" s="240">
        <v>64932878.590000004</v>
      </c>
      <c r="E6" s="240">
        <f>C6+D6</f>
        <v>67503691.320000008</v>
      </c>
      <c r="F6" s="240">
        <v>51463681.390000001</v>
      </c>
      <c r="G6" s="240">
        <v>51463681.390000001</v>
      </c>
      <c r="H6" s="240">
        <f>E6-F6</f>
        <v>16040009.930000007</v>
      </c>
    </row>
    <row r="7" spans="1:8" x14ac:dyDescent="0.2">
      <c r="A7" s="238"/>
      <c r="B7" s="249" t="s">
        <v>597</v>
      </c>
      <c r="C7" s="240">
        <v>14000056.029999999</v>
      </c>
      <c r="D7" s="240">
        <v>13100680.539999999</v>
      </c>
      <c r="E7" s="240">
        <f t="shared" ref="E7:E12" si="0">C7+D7</f>
        <v>27100736.57</v>
      </c>
      <c r="F7" s="240">
        <v>16136780.93</v>
      </c>
      <c r="G7" s="240">
        <v>15992881.33</v>
      </c>
      <c r="H7" s="240">
        <f t="shared" ref="H7:H12" si="1">E7-F7</f>
        <v>10963955.640000001</v>
      </c>
    </row>
    <row r="8" spans="1:8" x14ac:dyDescent="0.2">
      <c r="A8" s="238"/>
      <c r="B8" s="249" t="s">
        <v>598</v>
      </c>
      <c r="C8" s="240">
        <v>2561423.2999999998</v>
      </c>
      <c r="D8" s="240">
        <v>1610980.53</v>
      </c>
      <c r="E8" s="240">
        <f t="shared" si="0"/>
        <v>4172403.83</v>
      </c>
      <c r="F8" s="240">
        <v>1460026.91</v>
      </c>
      <c r="G8" s="240">
        <v>1460026.91</v>
      </c>
      <c r="H8" s="240">
        <f t="shared" si="1"/>
        <v>2712376.92</v>
      </c>
    </row>
    <row r="9" spans="1:8" x14ac:dyDescent="0.2">
      <c r="A9" s="238"/>
      <c r="B9" s="249" t="s">
        <v>599</v>
      </c>
      <c r="C9" s="240">
        <v>7201163.21</v>
      </c>
      <c r="D9" s="240">
        <v>8466342.9100000001</v>
      </c>
      <c r="E9" s="240">
        <f t="shared" si="0"/>
        <v>15667506.120000001</v>
      </c>
      <c r="F9" s="240">
        <v>7248424.0999999996</v>
      </c>
      <c r="G9" s="240">
        <v>6689332.2300000004</v>
      </c>
      <c r="H9" s="240">
        <f t="shared" si="1"/>
        <v>8419082.0200000014</v>
      </c>
    </row>
    <row r="10" spans="1:8" x14ac:dyDescent="0.2">
      <c r="A10" s="238"/>
      <c r="B10" s="249" t="s">
        <v>600</v>
      </c>
      <c r="C10" s="240">
        <v>1659963.17</v>
      </c>
      <c r="D10" s="240">
        <v>1896444.08</v>
      </c>
      <c r="E10" s="240">
        <f t="shared" si="0"/>
        <v>3556407.25</v>
      </c>
      <c r="F10" s="240">
        <v>480572.76</v>
      </c>
      <c r="G10" s="240">
        <v>480572.76</v>
      </c>
      <c r="H10" s="240">
        <f t="shared" si="1"/>
        <v>3075834.49</v>
      </c>
    </row>
    <row r="11" spans="1:8" x14ac:dyDescent="0.2">
      <c r="A11" s="238"/>
      <c r="B11" s="249" t="s">
        <v>601</v>
      </c>
      <c r="C11" s="240">
        <v>1041904.54</v>
      </c>
      <c r="D11" s="240">
        <v>1447402.55</v>
      </c>
      <c r="E11" s="240">
        <f t="shared" si="0"/>
        <v>2489307.09</v>
      </c>
      <c r="F11" s="240">
        <v>912314.59</v>
      </c>
      <c r="G11" s="240">
        <v>912314.59</v>
      </c>
      <c r="H11" s="240">
        <f t="shared" si="1"/>
        <v>1576992.5</v>
      </c>
    </row>
    <row r="12" spans="1:8" x14ac:dyDescent="0.2">
      <c r="A12" s="238"/>
      <c r="B12" s="249" t="s">
        <v>602</v>
      </c>
      <c r="C12" s="240">
        <v>0</v>
      </c>
      <c r="D12" s="240">
        <v>410480.51</v>
      </c>
      <c r="E12" s="240">
        <f t="shared" si="0"/>
        <v>410480.51</v>
      </c>
      <c r="F12" s="240">
        <v>169628.95</v>
      </c>
      <c r="G12" s="240">
        <v>169628.95</v>
      </c>
      <c r="H12" s="240">
        <f t="shared" si="1"/>
        <v>240851.56</v>
      </c>
    </row>
    <row r="13" spans="1:8" x14ac:dyDescent="0.2">
      <c r="A13" s="238"/>
      <c r="B13" s="249"/>
      <c r="C13" s="240"/>
      <c r="D13" s="240"/>
      <c r="E13" s="240"/>
      <c r="F13" s="240"/>
      <c r="G13" s="240"/>
      <c r="H13" s="240"/>
    </row>
    <row r="14" spans="1:8" x14ac:dyDescent="0.2">
      <c r="A14" s="241"/>
      <c r="B14" s="242" t="s">
        <v>593</v>
      </c>
      <c r="C14" s="243">
        <f t="shared" ref="C14:H14" si="2">SUM(C6:C13)</f>
        <v>29035322.979999997</v>
      </c>
      <c r="D14" s="243">
        <f t="shared" si="2"/>
        <v>91865209.709999993</v>
      </c>
      <c r="E14" s="243">
        <f t="shared" si="2"/>
        <v>120900532.69000003</v>
      </c>
      <c r="F14" s="243">
        <f t="shared" si="2"/>
        <v>77871429.629999995</v>
      </c>
      <c r="G14" s="243">
        <f t="shared" si="2"/>
        <v>77168438.160000011</v>
      </c>
      <c r="H14" s="243">
        <f t="shared" si="2"/>
        <v>43029103.060000017</v>
      </c>
    </row>
    <row r="17" spans="1:8" ht="45" customHeight="1" x14ac:dyDescent="0.2">
      <c r="A17" s="552" t="s">
        <v>603</v>
      </c>
      <c r="B17" s="553"/>
      <c r="C17" s="553"/>
      <c r="D17" s="553"/>
      <c r="E17" s="553"/>
      <c r="F17" s="553"/>
      <c r="G17" s="553"/>
      <c r="H17" s="554"/>
    </row>
    <row r="18" spans="1:8" x14ac:dyDescent="0.2">
      <c r="A18" s="546" t="s">
        <v>111</v>
      </c>
      <c r="B18" s="547"/>
      <c r="C18" s="552" t="s">
        <v>579</v>
      </c>
      <c r="D18" s="553"/>
      <c r="E18" s="553"/>
      <c r="F18" s="553"/>
      <c r="G18" s="554"/>
      <c r="H18" s="555" t="s">
        <v>580</v>
      </c>
    </row>
    <row r="19" spans="1:8" ht="22.5" x14ac:dyDescent="0.2">
      <c r="A19" s="548"/>
      <c r="B19" s="549"/>
      <c r="C19" s="244" t="s">
        <v>581</v>
      </c>
      <c r="D19" s="244" t="s">
        <v>582</v>
      </c>
      <c r="E19" s="244" t="s">
        <v>545</v>
      </c>
      <c r="F19" s="244" t="s">
        <v>546</v>
      </c>
      <c r="G19" s="244" t="s">
        <v>583</v>
      </c>
      <c r="H19" s="556"/>
    </row>
    <row r="20" spans="1:8" x14ac:dyDescent="0.2">
      <c r="A20" s="550"/>
      <c r="B20" s="551"/>
      <c r="C20" s="245">
        <v>1</v>
      </c>
      <c r="D20" s="245">
        <v>2</v>
      </c>
      <c r="E20" s="245" t="s">
        <v>584</v>
      </c>
      <c r="F20" s="245">
        <v>4</v>
      </c>
      <c r="G20" s="245">
        <v>5</v>
      </c>
      <c r="H20" s="245" t="s">
        <v>585</v>
      </c>
    </row>
    <row r="21" spans="1:8" x14ac:dyDescent="0.2">
      <c r="A21" s="238"/>
      <c r="B21" s="250" t="s">
        <v>604</v>
      </c>
      <c r="C21" s="240">
        <v>0</v>
      </c>
      <c r="D21" s="240">
        <v>0</v>
      </c>
      <c r="E21" s="240">
        <f>C21+D21</f>
        <v>0</v>
      </c>
      <c r="F21" s="240">
        <v>0</v>
      </c>
      <c r="G21" s="240">
        <v>0</v>
      </c>
      <c r="H21" s="240">
        <f>E21-F21</f>
        <v>0</v>
      </c>
    </row>
    <row r="22" spans="1:8" x14ac:dyDescent="0.2">
      <c r="A22" s="238"/>
      <c r="B22" s="250" t="s">
        <v>605</v>
      </c>
      <c r="C22" s="240">
        <v>0</v>
      </c>
      <c r="D22" s="240">
        <v>0</v>
      </c>
      <c r="E22" s="240">
        <f t="shared" ref="E22:E24" si="3">C22+D22</f>
        <v>0</v>
      </c>
      <c r="F22" s="240">
        <v>0</v>
      </c>
      <c r="G22" s="240">
        <v>0</v>
      </c>
      <c r="H22" s="240">
        <f t="shared" ref="H22:H24" si="4">E22-F22</f>
        <v>0</v>
      </c>
    </row>
    <row r="23" spans="1:8" x14ac:dyDescent="0.2">
      <c r="A23" s="238"/>
      <c r="B23" s="250" t="s">
        <v>606</v>
      </c>
      <c r="C23" s="240">
        <v>0</v>
      </c>
      <c r="D23" s="240">
        <v>0</v>
      </c>
      <c r="E23" s="240">
        <f t="shared" si="3"/>
        <v>0</v>
      </c>
      <c r="F23" s="240">
        <v>0</v>
      </c>
      <c r="G23" s="240">
        <v>0</v>
      </c>
      <c r="H23" s="240">
        <f t="shared" si="4"/>
        <v>0</v>
      </c>
    </row>
    <row r="24" spans="1:8" x14ac:dyDescent="0.2">
      <c r="A24" s="238"/>
      <c r="B24" s="250" t="s">
        <v>607</v>
      </c>
      <c r="C24" s="240">
        <v>0</v>
      </c>
      <c r="D24" s="240">
        <v>0</v>
      </c>
      <c r="E24" s="240">
        <f t="shared" si="3"/>
        <v>0</v>
      </c>
      <c r="F24" s="240">
        <v>0</v>
      </c>
      <c r="G24" s="240">
        <v>0</v>
      </c>
      <c r="H24" s="240">
        <f t="shared" si="4"/>
        <v>0</v>
      </c>
    </row>
    <row r="25" spans="1:8" x14ac:dyDescent="0.2">
      <c r="A25" s="241"/>
      <c r="B25" s="242" t="s">
        <v>593</v>
      </c>
      <c r="C25" s="243">
        <f t="shared" ref="C25:H25" si="5">SUM(C21:C24)</f>
        <v>0</v>
      </c>
      <c r="D25" s="243">
        <f t="shared" si="5"/>
        <v>0</v>
      </c>
      <c r="E25" s="243">
        <f t="shared" si="5"/>
        <v>0</v>
      </c>
      <c r="F25" s="243">
        <f t="shared" si="5"/>
        <v>0</v>
      </c>
      <c r="G25" s="243">
        <f t="shared" si="5"/>
        <v>0</v>
      </c>
      <c r="H25" s="243">
        <f t="shared" si="5"/>
        <v>0</v>
      </c>
    </row>
    <row r="28" spans="1:8" ht="45" customHeight="1" x14ac:dyDescent="0.2">
      <c r="A28" s="552" t="s">
        <v>578</v>
      </c>
      <c r="B28" s="553"/>
      <c r="C28" s="553"/>
      <c r="D28" s="553"/>
      <c r="E28" s="553"/>
      <c r="F28" s="553"/>
      <c r="G28" s="553"/>
      <c r="H28" s="554"/>
    </row>
    <row r="29" spans="1:8" x14ac:dyDescent="0.2">
      <c r="A29" s="546" t="s">
        <v>111</v>
      </c>
      <c r="B29" s="547"/>
      <c r="C29" s="552" t="s">
        <v>579</v>
      </c>
      <c r="D29" s="553"/>
      <c r="E29" s="553"/>
      <c r="F29" s="553"/>
      <c r="G29" s="554"/>
      <c r="H29" s="555" t="s">
        <v>580</v>
      </c>
    </row>
    <row r="30" spans="1:8" ht="22.5" x14ac:dyDescent="0.2">
      <c r="A30" s="548"/>
      <c r="B30" s="549"/>
      <c r="C30" s="244" t="s">
        <v>581</v>
      </c>
      <c r="D30" s="244" t="s">
        <v>582</v>
      </c>
      <c r="E30" s="244" t="s">
        <v>545</v>
      </c>
      <c r="F30" s="244" t="s">
        <v>546</v>
      </c>
      <c r="G30" s="244" t="s">
        <v>583</v>
      </c>
      <c r="H30" s="556"/>
    </row>
    <row r="31" spans="1:8" x14ac:dyDescent="0.2">
      <c r="A31" s="550"/>
      <c r="B31" s="551"/>
      <c r="C31" s="245">
        <v>1</v>
      </c>
      <c r="D31" s="245">
        <v>2</v>
      </c>
      <c r="E31" s="245" t="s">
        <v>584</v>
      </c>
      <c r="F31" s="245">
        <v>4</v>
      </c>
      <c r="G31" s="245">
        <v>5</v>
      </c>
      <c r="H31" s="245" t="s">
        <v>585</v>
      </c>
    </row>
    <row r="32" spans="1:8" x14ac:dyDescent="0.2">
      <c r="A32" s="238"/>
      <c r="B32" s="239" t="s">
        <v>586</v>
      </c>
      <c r="C32" s="240">
        <v>29035322.98</v>
      </c>
      <c r="D32" s="240">
        <v>91865209.709999993</v>
      </c>
      <c r="E32" s="240">
        <f t="shared" ref="E32:E38" si="6">C32+D32</f>
        <v>120900532.69</v>
      </c>
      <c r="F32" s="240">
        <v>77871429.629999995</v>
      </c>
      <c r="G32" s="240">
        <v>77168438.159999996</v>
      </c>
      <c r="H32" s="240">
        <f t="shared" ref="H32:H38" si="7">E32-F32</f>
        <v>43029103.060000002</v>
      </c>
    </row>
    <row r="33" spans="1:8" x14ac:dyDescent="0.2">
      <c r="A33" s="238"/>
      <c r="B33" s="239" t="s">
        <v>587</v>
      </c>
      <c r="C33" s="240">
        <v>0</v>
      </c>
      <c r="D33" s="240">
        <v>0</v>
      </c>
      <c r="E33" s="240">
        <f t="shared" si="6"/>
        <v>0</v>
      </c>
      <c r="F33" s="240">
        <v>0</v>
      </c>
      <c r="G33" s="240">
        <v>0</v>
      </c>
      <c r="H33" s="240">
        <f t="shared" si="7"/>
        <v>0</v>
      </c>
    </row>
    <row r="34" spans="1:8" x14ac:dyDescent="0.2">
      <c r="A34" s="238"/>
      <c r="B34" s="239" t="s">
        <v>588</v>
      </c>
      <c r="C34" s="240">
        <v>0</v>
      </c>
      <c r="D34" s="240">
        <v>0</v>
      </c>
      <c r="E34" s="240">
        <f t="shared" si="6"/>
        <v>0</v>
      </c>
      <c r="F34" s="240">
        <v>0</v>
      </c>
      <c r="G34" s="240">
        <v>0</v>
      </c>
      <c r="H34" s="240">
        <f t="shared" si="7"/>
        <v>0</v>
      </c>
    </row>
    <row r="35" spans="1:8" x14ac:dyDescent="0.2">
      <c r="A35" s="238"/>
      <c r="B35" s="239" t="s">
        <v>589</v>
      </c>
      <c r="C35" s="240">
        <v>0</v>
      </c>
      <c r="D35" s="240">
        <v>0</v>
      </c>
      <c r="E35" s="240">
        <f t="shared" si="6"/>
        <v>0</v>
      </c>
      <c r="F35" s="240">
        <v>0</v>
      </c>
      <c r="G35" s="240">
        <v>0</v>
      </c>
      <c r="H35" s="240">
        <f t="shared" si="7"/>
        <v>0</v>
      </c>
    </row>
    <row r="36" spans="1:8" ht="11.25" customHeight="1" x14ac:dyDescent="0.2">
      <c r="A36" s="238"/>
      <c r="B36" s="239" t="s">
        <v>590</v>
      </c>
      <c r="C36" s="240">
        <v>0</v>
      </c>
      <c r="D36" s="240">
        <v>0</v>
      </c>
      <c r="E36" s="240">
        <f t="shared" si="6"/>
        <v>0</v>
      </c>
      <c r="F36" s="240">
        <v>0</v>
      </c>
      <c r="G36" s="240">
        <v>0</v>
      </c>
      <c r="H36" s="240">
        <f t="shared" si="7"/>
        <v>0</v>
      </c>
    </row>
    <row r="37" spans="1:8" x14ac:dyDescent="0.2">
      <c r="A37" s="238"/>
      <c r="B37" s="239" t="s">
        <v>591</v>
      </c>
      <c r="C37" s="240">
        <v>0</v>
      </c>
      <c r="D37" s="240">
        <v>0</v>
      </c>
      <c r="E37" s="240">
        <f t="shared" si="6"/>
        <v>0</v>
      </c>
      <c r="F37" s="240">
        <v>0</v>
      </c>
      <c r="G37" s="240">
        <v>0</v>
      </c>
      <c r="H37" s="240">
        <f t="shared" si="7"/>
        <v>0</v>
      </c>
    </row>
    <row r="38" spans="1:8" x14ac:dyDescent="0.2">
      <c r="A38" s="238"/>
      <c r="B38" s="239" t="s">
        <v>592</v>
      </c>
      <c r="C38" s="240">
        <v>0</v>
      </c>
      <c r="D38" s="240">
        <v>0</v>
      </c>
      <c r="E38" s="240">
        <f t="shared" si="6"/>
        <v>0</v>
      </c>
      <c r="F38" s="240">
        <v>0</v>
      </c>
      <c r="G38" s="240">
        <v>0</v>
      </c>
      <c r="H38" s="240">
        <f t="shared" si="7"/>
        <v>0</v>
      </c>
    </row>
    <row r="39" spans="1:8" x14ac:dyDescent="0.2">
      <c r="A39" s="241"/>
      <c r="B39" s="242" t="s">
        <v>593</v>
      </c>
      <c r="C39" s="243">
        <f t="shared" ref="C39:H39" si="8">SUM(C32:C38)</f>
        <v>29035322.98</v>
      </c>
      <c r="D39" s="243">
        <f t="shared" si="8"/>
        <v>91865209.709999993</v>
      </c>
      <c r="E39" s="243">
        <f t="shared" si="8"/>
        <v>120900532.69</v>
      </c>
      <c r="F39" s="243">
        <f t="shared" si="8"/>
        <v>77871429.629999995</v>
      </c>
      <c r="G39" s="243">
        <f t="shared" si="8"/>
        <v>77168438.159999996</v>
      </c>
      <c r="H39" s="243">
        <f t="shared" si="8"/>
        <v>43029103.060000002</v>
      </c>
    </row>
    <row r="41" spans="1:8" x14ac:dyDescent="0.2">
      <c r="A41" s="54" t="s">
        <v>594</v>
      </c>
    </row>
    <row r="46" spans="1:8" x14ac:dyDescent="0.2">
      <c r="B46" s="380" t="s">
        <v>804</v>
      </c>
      <c r="C46" s="137"/>
      <c r="D46" s="505" t="s">
        <v>805</v>
      </c>
      <c r="E46" s="505"/>
      <c r="F46" s="505"/>
    </row>
    <row r="47" spans="1:8" x14ac:dyDescent="0.2">
      <c r="B47" s="380" t="s">
        <v>800</v>
      </c>
      <c r="C47" s="137"/>
      <c r="D47" s="505" t="s">
        <v>802</v>
      </c>
      <c r="E47" s="505"/>
      <c r="F47" s="505"/>
    </row>
    <row r="48" spans="1:8" x14ac:dyDescent="0.2">
      <c r="B48" s="380" t="s">
        <v>801</v>
      </c>
      <c r="C48" s="137"/>
      <c r="D48" s="505" t="s">
        <v>803</v>
      </c>
      <c r="E48" s="505"/>
      <c r="F48" s="505"/>
    </row>
  </sheetData>
  <sheetProtection formatCells="0" formatColumns="0" formatRows="0" insertRows="0" deleteRows="0" autoFilter="0"/>
  <mergeCells count="15">
    <mergeCell ref="D48:F48"/>
    <mergeCell ref="A28:H28"/>
    <mergeCell ref="A29:B31"/>
    <mergeCell ref="C29:G29"/>
    <mergeCell ref="H29:H30"/>
    <mergeCell ref="D46:F46"/>
    <mergeCell ref="D47:F47"/>
    <mergeCell ref="A18:B20"/>
    <mergeCell ref="C18:G18"/>
    <mergeCell ref="H18:H19"/>
    <mergeCell ref="A1:H1"/>
    <mergeCell ref="A2:B4"/>
    <mergeCell ref="C2:G2"/>
    <mergeCell ref="H2:H3"/>
    <mergeCell ref="A17:H17"/>
  </mergeCells>
  <printOptions horizontalCentered="1"/>
  <pageMargins left="0.7" right="0.7" top="0.75" bottom="0.75" header="0.3" footer="0.3"/>
  <pageSetup scale="81" orientation="landscape" r:id="rId1"/>
  <ignoredErrors>
    <ignoredError sqref="A6:H16 A18:H19 B17:H17 A21:H39 A20 C20:H2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E42" sqref="E42"/>
    </sheetView>
  </sheetViews>
  <sheetFormatPr baseColWidth="10" defaultRowHeight="11.25" x14ac:dyDescent="0.2"/>
  <cols>
    <col min="1" max="1" width="0.33203125" style="54" customWidth="1"/>
    <col min="2" max="2" width="47.6640625" style="54" customWidth="1"/>
    <col min="3" max="8" width="18.33203125" style="54" customWidth="1"/>
    <col min="9" max="16384" width="12" style="54"/>
  </cols>
  <sheetData>
    <row r="1" spans="1:8" ht="50.1" customHeight="1" x14ac:dyDescent="0.2">
      <c r="A1" s="552" t="s">
        <v>624</v>
      </c>
      <c r="B1" s="553"/>
      <c r="C1" s="553"/>
      <c r="D1" s="553"/>
      <c r="E1" s="553"/>
      <c r="F1" s="553"/>
      <c r="G1" s="553"/>
      <c r="H1" s="554"/>
    </row>
    <row r="2" spans="1:8" x14ac:dyDescent="0.2">
      <c r="A2" s="546" t="s">
        <v>111</v>
      </c>
      <c r="B2" s="547"/>
      <c r="C2" s="552" t="s">
        <v>579</v>
      </c>
      <c r="D2" s="553"/>
      <c r="E2" s="553"/>
      <c r="F2" s="553"/>
      <c r="G2" s="554"/>
      <c r="H2" s="555" t="s">
        <v>580</v>
      </c>
    </row>
    <row r="3" spans="1:8" ht="24.95" customHeight="1" x14ac:dyDescent="0.2">
      <c r="A3" s="548"/>
      <c r="B3" s="549"/>
      <c r="C3" s="244" t="s">
        <v>581</v>
      </c>
      <c r="D3" s="244" t="s">
        <v>582</v>
      </c>
      <c r="E3" s="244" t="s">
        <v>545</v>
      </c>
      <c r="F3" s="244" t="s">
        <v>546</v>
      </c>
      <c r="G3" s="244" t="s">
        <v>583</v>
      </c>
      <c r="H3" s="556"/>
    </row>
    <row r="4" spans="1:8" x14ac:dyDescent="0.2">
      <c r="A4" s="550"/>
      <c r="B4" s="551"/>
      <c r="C4" s="245">
        <v>1</v>
      </c>
      <c r="D4" s="245">
        <v>2</v>
      </c>
      <c r="E4" s="245" t="s">
        <v>584</v>
      </c>
      <c r="F4" s="245">
        <v>4</v>
      </c>
      <c r="G4" s="245">
        <v>5</v>
      </c>
      <c r="H4" s="245" t="s">
        <v>585</v>
      </c>
    </row>
    <row r="5" spans="1:8" x14ac:dyDescent="0.2">
      <c r="A5" s="263"/>
      <c r="B5" s="264" t="s">
        <v>625</v>
      </c>
      <c r="C5" s="265">
        <v>25773702.98</v>
      </c>
      <c r="D5" s="265">
        <v>35499565</v>
      </c>
      <c r="E5" s="265">
        <f>C5+D5</f>
        <v>61273267.980000004</v>
      </c>
      <c r="F5" s="265">
        <v>33701460.850000001</v>
      </c>
      <c r="G5" s="265">
        <v>33090225.379999999</v>
      </c>
      <c r="H5" s="265">
        <f>E5-F5</f>
        <v>27571807.130000003</v>
      </c>
    </row>
    <row r="6" spans="1:8" x14ac:dyDescent="0.2">
      <c r="A6" s="263"/>
      <c r="B6" s="264" t="s">
        <v>626</v>
      </c>
      <c r="C6" s="265">
        <v>3261620</v>
      </c>
      <c r="D6" s="265">
        <v>56365644.710000001</v>
      </c>
      <c r="E6" s="265">
        <f>C6+D6</f>
        <v>59627264.710000001</v>
      </c>
      <c r="F6" s="265">
        <v>44169968.780000001</v>
      </c>
      <c r="G6" s="265">
        <v>44078212.780000001</v>
      </c>
      <c r="H6" s="265">
        <f>E6-F6</f>
        <v>15457295.93</v>
      </c>
    </row>
    <row r="7" spans="1:8" x14ac:dyDescent="0.2">
      <c r="A7" s="263"/>
      <c r="B7" s="264" t="s">
        <v>627</v>
      </c>
      <c r="C7" s="265">
        <v>0</v>
      </c>
      <c r="D7" s="265">
        <v>0</v>
      </c>
      <c r="E7" s="265">
        <f>C7+D7</f>
        <v>0</v>
      </c>
      <c r="F7" s="265">
        <v>0</v>
      </c>
      <c r="G7" s="265">
        <v>0</v>
      </c>
      <c r="H7" s="265">
        <f>E7-F7</f>
        <v>0</v>
      </c>
    </row>
    <row r="8" spans="1:8" x14ac:dyDescent="0.2">
      <c r="A8" s="263"/>
      <c r="B8" s="264" t="s">
        <v>22</v>
      </c>
      <c r="C8" s="265">
        <v>0</v>
      </c>
      <c r="D8" s="265">
        <v>0</v>
      </c>
      <c r="E8" s="265">
        <f>C8+D8</f>
        <v>0</v>
      </c>
      <c r="F8" s="265">
        <v>0</v>
      </c>
      <c r="G8" s="265">
        <v>0</v>
      </c>
      <c r="H8" s="265">
        <f>E8-F8</f>
        <v>0</v>
      </c>
    </row>
    <row r="9" spans="1:8" x14ac:dyDescent="0.2">
      <c r="A9" s="263"/>
      <c r="B9" s="266" t="s">
        <v>3</v>
      </c>
      <c r="C9" s="267">
        <v>0</v>
      </c>
      <c r="D9" s="267">
        <v>0</v>
      </c>
      <c r="E9" s="267">
        <f>C9+D9</f>
        <v>0</v>
      </c>
      <c r="F9" s="267">
        <v>0</v>
      </c>
      <c r="G9" s="267">
        <v>0</v>
      </c>
      <c r="H9" s="267">
        <f>E9-F9</f>
        <v>0</v>
      </c>
    </row>
    <row r="10" spans="1:8" x14ac:dyDescent="0.2">
      <c r="A10" s="268"/>
      <c r="B10" s="261" t="s">
        <v>593</v>
      </c>
      <c r="C10" s="262">
        <f t="shared" ref="C10:H10" si="0">SUM(C5+C6+C7+C8+C9)</f>
        <v>29035322.98</v>
      </c>
      <c r="D10" s="262">
        <f t="shared" si="0"/>
        <v>91865209.710000008</v>
      </c>
      <c r="E10" s="262">
        <f t="shared" si="0"/>
        <v>120900532.69</v>
      </c>
      <c r="F10" s="262">
        <f t="shared" si="0"/>
        <v>77871429.629999995</v>
      </c>
      <c r="G10" s="262">
        <f t="shared" si="0"/>
        <v>77168438.159999996</v>
      </c>
      <c r="H10" s="262">
        <f t="shared" si="0"/>
        <v>43029103.060000002</v>
      </c>
    </row>
    <row r="12" spans="1:8" x14ac:dyDescent="0.2">
      <c r="A12" s="54" t="s">
        <v>594</v>
      </c>
    </row>
    <row r="16" spans="1:8" x14ac:dyDescent="0.2">
      <c r="B16" s="380" t="s">
        <v>804</v>
      </c>
      <c r="C16" s="137"/>
      <c r="D16" s="505" t="s">
        <v>805</v>
      </c>
      <c r="E16" s="505"/>
      <c r="F16" s="505"/>
    </row>
    <row r="17" spans="2:6" x14ac:dyDescent="0.2">
      <c r="B17" s="380" t="s">
        <v>800</v>
      </c>
      <c r="C17" s="137"/>
      <c r="D17" s="505" t="s">
        <v>802</v>
      </c>
      <c r="E17" s="505"/>
      <c r="F17" s="505"/>
    </row>
    <row r="18" spans="2:6" x14ac:dyDescent="0.2">
      <c r="B18" s="380" t="s">
        <v>801</v>
      </c>
      <c r="C18" s="137"/>
      <c r="D18" s="505" t="s">
        <v>803</v>
      </c>
      <c r="E18" s="505"/>
      <c r="F18" s="505"/>
    </row>
  </sheetData>
  <sheetProtection formatCells="0" formatColumns="0" formatRows="0" autoFilter="0"/>
  <mergeCells count="7">
    <mergeCell ref="D18:F18"/>
    <mergeCell ref="A1:H1"/>
    <mergeCell ref="A2:B4"/>
    <mergeCell ref="C2:G2"/>
    <mergeCell ref="H2:H3"/>
    <mergeCell ref="D16:F16"/>
    <mergeCell ref="D17:F17"/>
  </mergeCells>
  <printOptions horizontalCentered="1"/>
  <pageMargins left="0.7" right="0.7" top="0.75" bottom="0.75" header="0.3" footer="0.3"/>
  <pageSetup scale="98" orientation="landscape" r:id="rId1"/>
  <ignoredErrors>
    <ignoredError sqref="C5:H1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workbookViewId="0">
      <selection activeCell="E42" sqref="E42"/>
    </sheetView>
  </sheetViews>
  <sheetFormatPr baseColWidth="10" defaultRowHeight="11.25" x14ac:dyDescent="0.2"/>
  <cols>
    <col min="1" max="1" width="1.5" style="54" customWidth="1"/>
    <col min="2" max="2" width="62.83203125" style="54" customWidth="1"/>
    <col min="3" max="3" width="18.33203125" style="54" customWidth="1"/>
    <col min="4" max="4" width="19.83203125" style="54" customWidth="1"/>
    <col min="5" max="8" width="18.33203125" style="54" customWidth="1"/>
    <col min="9" max="16384" width="12" style="54"/>
  </cols>
  <sheetData>
    <row r="1" spans="1:8" ht="50.1" customHeight="1" x14ac:dyDescent="0.2">
      <c r="A1" s="552" t="s">
        <v>608</v>
      </c>
      <c r="B1" s="553"/>
      <c r="C1" s="553"/>
      <c r="D1" s="553"/>
      <c r="E1" s="553"/>
      <c r="F1" s="553"/>
      <c r="G1" s="553"/>
      <c r="H1" s="554"/>
    </row>
    <row r="2" spans="1:8" x14ac:dyDescent="0.2">
      <c r="A2" s="546" t="s">
        <v>111</v>
      </c>
      <c r="B2" s="547"/>
      <c r="C2" s="552" t="s">
        <v>579</v>
      </c>
      <c r="D2" s="553"/>
      <c r="E2" s="553"/>
      <c r="F2" s="553"/>
      <c r="G2" s="554"/>
      <c r="H2" s="555" t="s">
        <v>580</v>
      </c>
    </row>
    <row r="3" spans="1:8" ht="24.95" customHeight="1" x14ac:dyDescent="0.2">
      <c r="A3" s="548"/>
      <c r="B3" s="549"/>
      <c r="C3" s="244" t="s">
        <v>581</v>
      </c>
      <c r="D3" s="244" t="s">
        <v>582</v>
      </c>
      <c r="E3" s="244" t="s">
        <v>545</v>
      </c>
      <c r="F3" s="244" t="s">
        <v>546</v>
      </c>
      <c r="G3" s="244" t="s">
        <v>583</v>
      </c>
      <c r="H3" s="556"/>
    </row>
    <row r="4" spans="1:8" x14ac:dyDescent="0.2">
      <c r="A4" s="550"/>
      <c r="B4" s="551"/>
      <c r="C4" s="245">
        <v>1</v>
      </c>
      <c r="D4" s="245">
        <v>2</v>
      </c>
      <c r="E4" s="245" t="s">
        <v>584</v>
      </c>
      <c r="F4" s="245">
        <v>4</v>
      </c>
      <c r="G4" s="245">
        <v>5</v>
      </c>
      <c r="H4" s="245" t="s">
        <v>585</v>
      </c>
    </row>
    <row r="5" spans="1:8" x14ac:dyDescent="0.2">
      <c r="A5" s="251" t="s">
        <v>37</v>
      </c>
      <c r="B5" s="252"/>
      <c r="C5" s="253">
        <f>SUM(C6:C12)</f>
        <v>15800285.369999999</v>
      </c>
      <c r="D5" s="253">
        <f>SUM(D6:D12)</f>
        <v>18924735.100000001</v>
      </c>
      <c r="E5" s="253">
        <f>C5+D5</f>
        <v>34725020.469999999</v>
      </c>
      <c r="F5" s="253">
        <f>SUM(F6:F12)</f>
        <v>21116930.940000001</v>
      </c>
      <c r="G5" s="253">
        <f>SUM(G6:G12)</f>
        <v>21116280.469999999</v>
      </c>
      <c r="H5" s="253">
        <f>E5-F5</f>
        <v>13608089.529999997</v>
      </c>
    </row>
    <row r="6" spans="1:8" x14ac:dyDescent="0.2">
      <c r="A6" s="254">
        <v>1100</v>
      </c>
      <c r="B6" s="255" t="s">
        <v>322</v>
      </c>
      <c r="C6" s="240">
        <v>8726174.25</v>
      </c>
      <c r="D6" s="240">
        <v>8477508.25</v>
      </c>
      <c r="E6" s="240">
        <f t="shared" ref="E6:E69" si="0">C6+D6</f>
        <v>17203682.5</v>
      </c>
      <c r="F6" s="240">
        <v>11278959.960000001</v>
      </c>
      <c r="G6" s="240">
        <v>11278959.960000001</v>
      </c>
      <c r="H6" s="240">
        <f t="shared" ref="H6:H69" si="1">E6-F6</f>
        <v>5924722.5399999991</v>
      </c>
    </row>
    <row r="7" spans="1:8" x14ac:dyDescent="0.2">
      <c r="A7" s="254">
        <v>1200</v>
      </c>
      <c r="B7" s="255" t="s">
        <v>323</v>
      </c>
      <c r="C7" s="240">
        <v>2431691</v>
      </c>
      <c r="D7" s="240">
        <v>4714482.1500000004</v>
      </c>
      <c r="E7" s="240">
        <f t="shared" si="0"/>
        <v>7146173.1500000004</v>
      </c>
      <c r="F7" s="240">
        <v>4430511.0999999996</v>
      </c>
      <c r="G7" s="240">
        <v>4430511.0999999996</v>
      </c>
      <c r="H7" s="240">
        <f t="shared" si="1"/>
        <v>2715662.0500000007</v>
      </c>
    </row>
    <row r="8" spans="1:8" x14ac:dyDescent="0.2">
      <c r="A8" s="254">
        <v>1300</v>
      </c>
      <c r="B8" s="255" t="s">
        <v>324</v>
      </c>
      <c r="C8" s="240">
        <v>2523974.33</v>
      </c>
      <c r="D8" s="240">
        <v>2007319.78</v>
      </c>
      <c r="E8" s="240">
        <f t="shared" si="0"/>
        <v>4531294.1100000003</v>
      </c>
      <c r="F8" s="240">
        <v>1959567.82</v>
      </c>
      <c r="G8" s="240">
        <v>1959567.82</v>
      </c>
      <c r="H8" s="240">
        <f t="shared" si="1"/>
        <v>2571726.29</v>
      </c>
    </row>
    <row r="9" spans="1:8" x14ac:dyDescent="0.2">
      <c r="A9" s="254">
        <v>1400</v>
      </c>
      <c r="B9" s="255" t="s">
        <v>325</v>
      </c>
      <c r="C9" s="240">
        <v>1657833.95</v>
      </c>
      <c r="D9" s="240">
        <v>2813156.37</v>
      </c>
      <c r="E9" s="240">
        <f t="shared" si="0"/>
        <v>4470990.32</v>
      </c>
      <c r="F9" s="240">
        <v>2579316.2599999998</v>
      </c>
      <c r="G9" s="240">
        <v>2578665.79</v>
      </c>
      <c r="H9" s="240">
        <f t="shared" si="1"/>
        <v>1891674.0600000005</v>
      </c>
    </row>
    <row r="10" spans="1:8" x14ac:dyDescent="0.2">
      <c r="A10" s="254">
        <v>1500</v>
      </c>
      <c r="B10" s="255" t="s">
        <v>326</v>
      </c>
      <c r="C10" s="240">
        <v>460611.84000000003</v>
      </c>
      <c r="D10" s="240">
        <v>912268.55</v>
      </c>
      <c r="E10" s="240">
        <f t="shared" si="0"/>
        <v>1372880.3900000001</v>
      </c>
      <c r="F10" s="240">
        <v>868575.8</v>
      </c>
      <c r="G10" s="240">
        <v>868575.8</v>
      </c>
      <c r="H10" s="240">
        <f t="shared" si="1"/>
        <v>504304.59000000008</v>
      </c>
    </row>
    <row r="11" spans="1:8" x14ac:dyDescent="0.2">
      <c r="A11" s="254">
        <v>1600</v>
      </c>
      <c r="B11" s="255" t="s">
        <v>609</v>
      </c>
      <c r="C11" s="240">
        <v>0</v>
      </c>
      <c r="D11" s="240">
        <v>0</v>
      </c>
      <c r="E11" s="240">
        <f t="shared" si="0"/>
        <v>0</v>
      </c>
      <c r="F11" s="240">
        <v>0</v>
      </c>
      <c r="G11" s="240">
        <v>0</v>
      </c>
      <c r="H11" s="240">
        <f t="shared" si="1"/>
        <v>0</v>
      </c>
    </row>
    <row r="12" spans="1:8" x14ac:dyDescent="0.2">
      <c r="A12" s="254">
        <v>1700</v>
      </c>
      <c r="B12" s="255" t="s">
        <v>327</v>
      </c>
      <c r="C12" s="240">
        <v>0</v>
      </c>
      <c r="D12" s="240">
        <v>0</v>
      </c>
      <c r="E12" s="240">
        <f t="shared" si="0"/>
        <v>0</v>
      </c>
      <c r="F12" s="240">
        <v>0</v>
      </c>
      <c r="G12" s="240">
        <v>0</v>
      </c>
      <c r="H12" s="240">
        <f t="shared" si="1"/>
        <v>0</v>
      </c>
    </row>
    <row r="13" spans="1:8" x14ac:dyDescent="0.2">
      <c r="A13" s="251" t="s">
        <v>610</v>
      </c>
      <c r="B13" s="252"/>
      <c r="C13" s="256">
        <f>SUM(C14:C22)</f>
        <v>1511879.1</v>
      </c>
      <c r="D13" s="256">
        <f>SUM(D14:D22)</f>
        <v>4307871.76</v>
      </c>
      <c r="E13" s="256">
        <f t="shared" si="0"/>
        <v>5819750.8599999994</v>
      </c>
      <c r="F13" s="256">
        <f>SUM(F14:F22)</f>
        <v>2451173.79</v>
      </c>
      <c r="G13" s="256">
        <f>SUM(G14:G22)</f>
        <v>2419536.6800000002</v>
      </c>
      <c r="H13" s="256">
        <f t="shared" si="1"/>
        <v>3368577.0699999994</v>
      </c>
    </row>
    <row r="14" spans="1:8" x14ac:dyDescent="0.2">
      <c r="A14" s="254">
        <v>2100</v>
      </c>
      <c r="B14" s="255" t="s">
        <v>328</v>
      </c>
      <c r="C14" s="240">
        <v>333750</v>
      </c>
      <c r="D14" s="240">
        <v>712376.15</v>
      </c>
      <c r="E14" s="240">
        <f t="shared" si="0"/>
        <v>1046126.15</v>
      </c>
      <c r="F14" s="240">
        <v>658908.93999999994</v>
      </c>
      <c r="G14" s="240">
        <v>658908.93999999994</v>
      </c>
      <c r="H14" s="240">
        <f t="shared" si="1"/>
        <v>387217.21000000008</v>
      </c>
    </row>
    <row r="15" spans="1:8" x14ac:dyDescent="0.2">
      <c r="A15" s="254">
        <v>2200</v>
      </c>
      <c r="B15" s="255" t="s">
        <v>329</v>
      </c>
      <c r="C15" s="240">
        <v>268000</v>
      </c>
      <c r="D15" s="240">
        <v>708659.09</v>
      </c>
      <c r="E15" s="240">
        <f t="shared" si="0"/>
        <v>976659.09</v>
      </c>
      <c r="F15" s="240">
        <v>312129.07</v>
      </c>
      <c r="G15" s="240">
        <v>312129.07</v>
      </c>
      <c r="H15" s="240">
        <f t="shared" si="1"/>
        <v>664530.02</v>
      </c>
    </row>
    <row r="16" spans="1:8" x14ac:dyDescent="0.2">
      <c r="A16" s="254">
        <v>2300</v>
      </c>
      <c r="B16" s="255" t="s">
        <v>330</v>
      </c>
      <c r="C16" s="240">
        <v>5000</v>
      </c>
      <c r="D16" s="240">
        <v>-5000</v>
      </c>
      <c r="E16" s="240">
        <f t="shared" si="0"/>
        <v>0</v>
      </c>
      <c r="F16" s="240">
        <v>0</v>
      </c>
      <c r="G16" s="240">
        <v>0</v>
      </c>
      <c r="H16" s="240">
        <f t="shared" si="1"/>
        <v>0</v>
      </c>
    </row>
    <row r="17" spans="1:8" x14ac:dyDescent="0.2">
      <c r="A17" s="254">
        <v>2400</v>
      </c>
      <c r="B17" s="255" t="s">
        <v>331</v>
      </c>
      <c r="C17" s="240">
        <v>194750</v>
      </c>
      <c r="D17" s="240">
        <v>494242.97</v>
      </c>
      <c r="E17" s="240">
        <f t="shared" si="0"/>
        <v>688992.97</v>
      </c>
      <c r="F17" s="240">
        <v>340274.72</v>
      </c>
      <c r="G17" s="240">
        <v>340274.72</v>
      </c>
      <c r="H17" s="240">
        <f t="shared" si="1"/>
        <v>348718.25</v>
      </c>
    </row>
    <row r="18" spans="1:8" x14ac:dyDescent="0.2">
      <c r="A18" s="254">
        <v>2500</v>
      </c>
      <c r="B18" s="255" t="s">
        <v>332</v>
      </c>
      <c r="C18" s="240">
        <v>111500</v>
      </c>
      <c r="D18" s="240">
        <v>756746.33</v>
      </c>
      <c r="E18" s="240">
        <f t="shared" si="0"/>
        <v>868246.33</v>
      </c>
      <c r="F18" s="240">
        <v>251373.51</v>
      </c>
      <c r="G18" s="240">
        <v>251373.51</v>
      </c>
      <c r="H18" s="240">
        <f t="shared" si="1"/>
        <v>616872.81999999995</v>
      </c>
    </row>
    <row r="19" spans="1:8" x14ac:dyDescent="0.2">
      <c r="A19" s="254">
        <v>2600</v>
      </c>
      <c r="B19" s="255" t="s">
        <v>333</v>
      </c>
      <c r="C19" s="240">
        <v>253879.1</v>
      </c>
      <c r="D19" s="240">
        <v>-11495.09</v>
      </c>
      <c r="E19" s="240">
        <f t="shared" si="0"/>
        <v>242384.01</v>
      </c>
      <c r="F19" s="240">
        <v>212518.22</v>
      </c>
      <c r="G19" s="240">
        <v>180881.11</v>
      </c>
      <c r="H19" s="240">
        <f t="shared" si="1"/>
        <v>29865.790000000008</v>
      </c>
    </row>
    <row r="20" spans="1:8" x14ac:dyDescent="0.2">
      <c r="A20" s="254">
        <v>2700</v>
      </c>
      <c r="B20" s="255" t="s">
        <v>334</v>
      </c>
      <c r="C20" s="240">
        <v>278500</v>
      </c>
      <c r="D20" s="240">
        <v>666167.52</v>
      </c>
      <c r="E20" s="240">
        <f t="shared" si="0"/>
        <v>944667.52</v>
      </c>
      <c r="F20" s="240">
        <v>214691.12</v>
      </c>
      <c r="G20" s="240">
        <v>214691.12</v>
      </c>
      <c r="H20" s="240">
        <f t="shared" si="1"/>
        <v>729976.4</v>
      </c>
    </row>
    <row r="21" spans="1:8" x14ac:dyDescent="0.2">
      <c r="A21" s="254">
        <v>2800</v>
      </c>
      <c r="B21" s="255" t="s">
        <v>611</v>
      </c>
      <c r="C21" s="240">
        <v>0</v>
      </c>
      <c r="D21" s="240">
        <v>0</v>
      </c>
      <c r="E21" s="240">
        <f t="shared" si="0"/>
        <v>0</v>
      </c>
      <c r="F21" s="240">
        <v>0</v>
      </c>
      <c r="G21" s="240">
        <v>0</v>
      </c>
      <c r="H21" s="240">
        <f t="shared" si="1"/>
        <v>0</v>
      </c>
    </row>
    <row r="22" spans="1:8" x14ac:dyDescent="0.2">
      <c r="A22" s="254">
        <v>2900</v>
      </c>
      <c r="B22" s="255" t="s">
        <v>336</v>
      </c>
      <c r="C22" s="240">
        <v>66500</v>
      </c>
      <c r="D22" s="240">
        <v>986174.79</v>
      </c>
      <c r="E22" s="240">
        <f t="shared" si="0"/>
        <v>1052674.79</v>
      </c>
      <c r="F22" s="240">
        <v>461278.21</v>
      </c>
      <c r="G22" s="240">
        <v>461278.21</v>
      </c>
      <c r="H22" s="240">
        <f t="shared" si="1"/>
        <v>591396.58000000007</v>
      </c>
    </row>
    <row r="23" spans="1:8" x14ac:dyDescent="0.2">
      <c r="A23" s="251" t="s">
        <v>17</v>
      </c>
      <c r="B23" s="252"/>
      <c r="C23" s="256">
        <f>SUM(C24:C32)</f>
        <v>7662134.6200000001</v>
      </c>
      <c r="D23" s="256">
        <f>SUM(D24:D32)</f>
        <v>12123128.500000002</v>
      </c>
      <c r="E23" s="256">
        <f t="shared" si="0"/>
        <v>19785263.120000001</v>
      </c>
      <c r="F23" s="256">
        <f>SUM(F24:F32)</f>
        <v>9542287.7400000002</v>
      </c>
      <c r="G23" s="256">
        <f>SUM(G24:G32)</f>
        <v>8963339.8499999996</v>
      </c>
      <c r="H23" s="256">
        <f t="shared" si="1"/>
        <v>10242975.380000001</v>
      </c>
    </row>
    <row r="24" spans="1:8" x14ac:dyDescent="0.2">
      <c r="A24" s="254">
        <v>3100</v>
      </c>
      <c r="B24" s="255" t="s">
        <v>337</v>
      </c>
      <c r="C24" s="240">
        <v>539555</v>
      </c>
      <c r="D24" s="240">
        <v>636267</v>
      </c>
      <c r="E24" s="240">
        <f t="shared" si="0"/>
        <v>1175822</v>
      </c>
      <c r="F24" s="240">
        <v>545191.04</v>
      </c>
      <c r="G24" s="240">
        <v>503594.04</v>
      </c>
      <c r="H24" s="240">
        <f t="shared" si="1"/>
        <v>630630.96</v>
      </c>
    </row>
    <row r="25" spans="1:8" x14ac:dyDescent="0.2">
      <c r="A25" s="254">
        <v>3200</v>
      </c>
      <c r="B25" s="255" t="s">
        <v>338</v>
      </c>
      <c r="C25" s="240">
        <v>432000</v>
      </c>
      <c r="D25" s="240">
        <v>194098</v>
      </c>
      <c r="E25" s="240">
        <f t="shared" si="0"/>
        <v>626098</v>
      </c>
      <c r="F25" s="240">
        <v>108779.6</v>
      </c>
      <c r="G25" s="240">
        <v>108779.6</v>
      </c>
      <c r="H25" s="240">
        <f t="shared" si="1"/>
        <v>517318.40000000002</v>
      </c>
    </row>
    <row r="26" spans="1:8" x14ac:dyDescent="0.2">
      <c r="A26" s="254">
        <v>3300</v>
      </c>
      <c r="B26" s="255" t="s">
        <v>612</v>
      </c>
      <c r="C26" s="240">
        <v>3478301.9</v>
      </c>
      <c r="D26" s="240">
        <v>1709748.64</v>
      </c>
      <c r="E26" s="240">
        <f t="shared" si="0"/>
        <v>5188050.54</v>
      </c>
      <c r="F26" s="240">
        <v>1928541.81</v>
      </c>
      <c r="G26" s="240">
        <v>1700172.33</v>
      </c>
      <c r="H26" s="240">
        <f t="shared" si="1"/>
        <v>3259508.73</v>
      </c>
    </row>
    <row r="27" spans="1:8" x14ac:dyDescent="0.2">
      <c r="A27" s="254">
        <v>3400</v>
      </c>
      <c r="B27" s="255" t="s">
        <v>340</v>
      </c>
      <c r="C27" s="240">
        <v>110000</v>
      </c>
      <c r="D27" s="240">
        <v>215204.93</v>
      </c>
      <c r="E27" s="240">
        <f t="shared" si="0"/>
        <v>325204.93</v>
      </c>
      <c r="F27" s="240">
        <v>142298.29999999999</v>
      </c>
      <c r="G27" s="240">
        <v>142298.29999999999</v>
      </c>
      <c r="H27" s="240">
        <f t="shared" si="1"/>
        <v>182906.63</v>
      </c>
    </row>
    <row r="28" spans="1:8" x14ac:dyDescent="0.2">
      <c r="A28" s="254">
        <v>3500</v>
      </c>
      <c r="B28" s="255" t="s">
        <v>341</v>
      </c>
      <c r="C28" s="240">
        <v>1636474</v>
      </c>
      <c r="D28" s="240">
        <v>8438365.3100000005</v>
      </c>
      <c r="E28" s="240">
        <f t="shared" si="0"/>
        <v>10074839.310000001</v>
      </c>
      <c r="F28" s="240">
        <v>6252693.9299999997</v>
      </c>
      <c r="G28" s="240">
        <v>5943712.5199999996</v>
      </c>
      <c r="H28" s="240">
        <f t="shared" si="1"/>
        <v>3822145.3800000008</v>
      </c>
    </row>
    <row r="29" spans="1:8" x14ac:dyDescent="0.2">
      <c r="A29" s="254">
        <v>3600</v>
      </c>
      <c r="B29" s="255" t="s">
        <v>613</v>
      </c>
      <c r="C29" s="240">
        <v>670000</v>
      </c>
      <c r="D29" s="240">
        <v>42104</v>
      </c>
      <c r="E29" s="240">
        <f t="shared" si="0"/>
        <v>712104</v>
      </c>
      <c r="F29" s="240">
        <v>110477.94</v>
      </c>
      <c r="G29" s="240">
        <v>110477.94</v>
      </c>
      <c r="H29" s="240">
        <f t="shared" si="1"/>
        <v>601626.06000000006</v>
      </c>
    </row>
    <row r="30" spans="1:8" x14ac:dyDescent="0.2">
      <c r="A30" s="254">
        <v>3700</v>
      </c>
      <c r="B30" s="255" t="s">
        <v>343</v>
      </c>
      <c r="C30" s="240">
        <v>250000</v>
      </c>
      <c r="D30" s="240">
        <v>135000</v>
      </c>
      <c r="E30" s="240">
        <f t="shared" si="0"/>
        <v>385000</v>
      </c>
      <c r="F30" s="240">
        <v>38810.400000000001</v>
      </c>
      <c r="G30" s="240">
        <v>38810.400000000001</v>
      </c>
      <c r="H30" s="240">
        <f t="shared" si="1"/>
        <v>346189.6</v>
      </c>
    </row>
    <row r="31" spans="1:8" x14ac:dyDescent="0.2">
      <c r="A31" s="254">
        <v>3800</v>
      </c>
      <c r="B31" s="255" t="s">
        <v>344</v>
      </c>
      <c r="C31" s="240">
        <v>248750</v>
      </c>
      <c r="D31" s="240">
        <v>75267.89</v>
      </c>
      <c r="E31" s="240">
        <f t="shared" si="0"/>
        <v>324017.89</v>
      </c>
      <c r="F31" s="240">
        <v>33914.800000000003</v>
      </c>
      <c r="G31" s="240">
        <v>33914.800000000003</v>
      </c>
      <c r="H31" s="240">
        <f t="shared" si="1"/>
        <v>290103.09000000003</v>
      </c>
    </row>
    <row r="32" spans="1:8" x14ac:dyDescent="0.2">
      <c r="A32" s="254">
        <v>3900</v>
      </c>
      <c r="B32" s="255" t="s">
        <v>345</v>
      </c>
      <c r="C32" s="240">
        <v>297053.71999999997</v>
      </c>
      <c r="D32" s="240">
        <v>677072.73</v>
      </c>
      <c r="E32" s="240">
        <f t="shared" si="0"/>
        <v>974126.45</v>
      </c>
      <c r="F32" s="240">
        <v>381579.92</v>
      </c>
      <c r="G32" s="240">
        <v>381579.92</v>
      </c>
      <c r="H32" s="240">
        <f t="shared" si="1"/>
        <v>592546.53</v>
      </c>
    </row>
    <row r="33" spans="1:8" x14ac:dyDescent="0.2">
      <c r="A33" s="251" t="s">
        <v>614</v>
      </c>
      <c r="B33" s="252"/>
      <c r="C33" s="256">
        <f>SUM(C34:C42)</f>
        <v>195700</v>
      </c>
      <c r="D33" s="256">
        <f>SUM(D34:D42)</f>
        <v>568132</v>
      </c>
      <c r="E33" s="256">
        <f t="shared" si="0"/>
        <v>763832</v>
      </c>
      <c r="F33" s="256">
        <f>SUM(F34:F42)</f>
        <v>591068.38</v>
      </c>
      <c r="G33" s="256">
        <f>SUM(G34:G42)</f>
        <v>591068.38</v>
      </c>
      <c r="H33" s="256">
        <f t="shared" si="1"/>
        <v>172763.62</v>
      </c>
    </row>
    <row r="34" spans="1:8" x14ac:dyDescent="0.2">
      <c r="A34" s="254">
        <v>4100</v>
      </c>
      <c r="B34" s="255" t="s">
        <v>18</v>
      </c>
      <c r="C34" s="240">
        <v>0</v>
      </c>
      <c r="D34" s="240">
        <v>0</v>
      </c>
      <c r="E34" s="240">
        <f t="shared" si="0"/>
        <v>0</v>
      </c>
      <c r="F34" s="240">
        <v>0</v>
      </c>
      <c r="G34" s="240">
        <v>0</v>
      </c>
      <c r="H34" s="240">
        <f t="shared" si="1"/>
        <v>0</v>
      </c>
    </row>
    <row r="35" spans="1:8" x14ac:dyDescent="0.2">
      <c r="A35" s="254">
        <v>4200</v>
      </c>
      <c r="B35" s="255" t="s">
        <v>19</v>
      </c>
      <c r="C35" s="240">
        <v>0</v>
      </c>
      <c r="D35" s="240">
        <v>0</v>
      </c>
      <c r="E35" s="240">
        <f t="shared" si="0"/>
        <v>0</v>
      </c>
      <c r="F35" s="240">
        <v>0</v>
      </c>
      <c r="G35" s="240">
        <v>0</v>
      </c>
      <c r="H35" s="240">
        <f t="shared" si="1"/>
        <v>0</v>
      </c>
    </row>
    <row r="36" spans="1:8" x14ac:dyDescent="0.2">
      <c r="A36" s="254">
        <v>4300</v>
      </c>
      <c r="B36" s="255" t="s">
        <v>20</v>
      </c>
      <c r="C36" s="240">
        <v>0</v>
      </c>
      <c r="D36" s="240">
        <v>0</v>
      </c>
      <c r="E36" s="240">
        <f t="shared" si="0"/>
        <v>0</v>
      </c>
      <c r="F36" s="240">
        <v>0</v>
      </c>
      <c r="G36" s="240">
        <v>0</v>
      </c>
      <c r="H36" s="240">
        <f t="shared" si="1"/>
        <v>0</v>
      </c>
    </row>
    <row r="37" spans="1:8" x14ac:dyDescent="0.2">
      <c r="A37" s="254">
        <v>4400</v>
      </c>
      <c r="B37" s="255" t="s">
        <v>21</v>
      </c>
      <c r="C37" s="240">
        <v>195700</v>
      </c>
      <c r="D37" s="240">
        <v>568132</v>
      </c>
      <c r="E37" s="240">
        <f t="shared" si="0"/>
        <v>763832</v>
      </c>
      <c r="F37" s="240">
        <v>591068.38</v>
      </c>
      <c r="G37" s="240">
        <v>591068.38</v>
      </c>
      <c r="H37" s="240">
        <f t="shared" si="1"/>
        <v>172763.62</v>
      </c>
    </row>
    <row r="38" spans="1:8" x14ac:dyDescent="0.2">
      <c r="A38" s="254">
        <v>4500</v>
      </c>
      <c r="B38" s="255" t="s">
        <v>22</v>
      </c>
      <c r="C38" s="240">
        <v>0</v>
      </c>
      <c r="D38" s="240">
        <v>0</v>
      </c>
      <c r="E38" s="240">
        <f t="shared" si="0"/>
        <v>0</v>
      </c>
      <c r="F38" s="240">
        <v>0</v>
      </c>
      <c r="G38" s="240">
        <v>0</v>
      </c>
      <c r="H38" s="240">
        <f t="shared" si="1"/>
        <v>0</v>
      </c>
    </row>
    <row r="39" spans="1:8" x14ac:dyDescent="0.2">
      <c r="A39" s="254">
        <v>4600</v>
      </c>
      <c r="B39" s="255" t="s">
        <v>615</v>
      </c>
      <c r="C39" s="240">
        <v>0</v>
      </c>
      <c r="D39" s="240">
        <v>0</v>
      </c>
      <c r="E39" s="240">
        <f t="shared" si="0"/>
        <v>0</v>
      </c>
      <c r="F39" s="240">
        <v>0</v>
      </c>
      <c r="G39" s="240">
        <v>0</v>
      </c>
      <c r="H39" s="240">
        <f t="shared" si="1"/>
        <v>0</v>
      </c>
    </row>
    <row r="40" spans="1:8" x14ac:dyDescent="0.2">
      <c r="A40" s="254">
        <v>4700</v>
      </c>
      <c r="B40" s="255" t="s">
        <v>24</v>
      </c>
      <c r="C40" s="240">
        <v>0</v>
      </c>
      <c r="D40" s="240">
        <v>0</v>
      </c>
      <c r="E40" s="240">
        <f t="shared" si="0"/>
        <v>0</v>
      </c>
      <c r="F40" s="240">
        <v>0</v>
      </c>
      <c r="G40" s="240">
        <v>0</v>
      </c>
      <c r="H40" s="240">
        <f t="shared" si="1"/>
        <v>0</v>
      </c>
    </row>
    <row r="41" spans="1:8" x14ac:dyDescent="0.2">
      <c r="A41" s="254">
        <v>4800</v>
      </c>
      <c r="B41" s="255" t="s">
        <v>6</v>
      </c>
      <c r="C41" s="240">
        <v>0</v>
      </c>
      <c r="D41" s="240">
        <v>0</v>
      </c>
      <c r="E41" s="240">
        <f t="shared" si="0"/>
        <v>0</v>
      </c>
      <c r="F41" s="240">
        <v>0</v>
      </c>
      <c r="G41" s="240">
        <v>0</v>
      </c>
      <c r="H41" s="240">
        <f t="shared" si="1"/>
        <v>0</v>
      </c>
    </row>
    <row r="42" spans="1:8" x14ac:dyDescent="0.2">
      <c r="A42" s="254">
        <v>4900</v>
      </c>
      <c r="B42" s="255" t="s">
        <v>25</v>
      </c>
      <c r="C42" s="240">
        <v>0</v>
      </c>
      <c r="D42" s="240">
        <v>0</v>
      </c>
      <c r="E42" s="240">
        <f t="shared" si="0"/>
        <v>0</v>
      </c>
      <c r="F42" s="240">
        <v>0</v>
      </c>
      <c r="G42" s="240">
        <v>0</v>
      </c>
      <c r="H42" s="240">
        <f t="shared" si="1"/>
        <v>0</v>
      </c>
    </row>
    <row r="43" spans="1:8" x14ac:dyDescent="0.2">
      <c r="A43" s="251" t="s">
        <v>616</v>
      </c>
      <c r="B43" s="252"/>
      <c r="C43" s="256">
        <f>SUM(C44:C52)</f>
        <v>3261620</v>
      </c>
      <c r="D43" s="256">
        <f>SUM(D44:D52)</f>
        <v>11829996.109999999</v>
      </c>
      <c r="E43" s="256">
        <f t="shared" si="0"/>
        <v>15091616.109999999</v>
      </c>
      <c r="F43" s="256">
        <f>SUM(F44:F52)</f>
        <v>2750366.66</v>
      </c>
      <c r="G43" s="256">
        <f>SUM(G44:G52)</f>
        <v>2658610.66</v>
      </c>
      <c r="H43" s="256">
        <f t="shared" si="1"/>
        <v>12341249.449999999</v>
      </c>
    </row>
    <row r="44" spans="1:8" x14ac:dyDescent="0.2">
      <c r="A44" s="254">
        <v>5100</v>
      </c>
      <c r="B44" s="255" t="s">
        <v>246</v>
      </c>
      <c r="C44" s="240">
        <v>1464620</v>
      </c>
      <c r="D44" s="240">
        <v>4310181.12</v>
      </c>
      <c r="E44" s="240">
        <f t="shared" si="0"/>
        <v>5774801.1200000001</v>
      </c>
      <c r="F44" s="240">
        <v>2660508.9</v>
      </c>
      <c r="G44" s="240">
        <v>2568752.9</v>
      </c>
      <c r="H44" s="240">
        <f t="shared" si="1"/>
        <v>3114292.22</v>
      </c>
    </row>
    <row r="45" spans="1:8" x14ac:dyDescent="0.2">
      <c r="A45" s="254">
        <v>5200</v>
      </c>
      <c r="B45" s="255" t="s">
        <v>247</v>
      </c>
      <c r="C45" s="240">
        <v>406000</v>
      </c>
      <c r="D45" s="240">
        <v>135114.21</v>
      </c>
      <c r="E45" s="240">
        <f t="shared" si="0"/>
        <v>541114.21</v>
      </c>
      <c r="F45" s="240">
        <v>69325.2</v>
      </c>
      <c r="G45" s="240">
        <v>69325.2</v>
      </c>
      <c r="H45" s="240">
        <f t="shared" si="1"/>
        <v>471789.00999999995</v>
      </c>
    </row>
    <row r="46" spans="1:8" x14ac:dyDescent="0.2">
      <c r="A46" s="254">
        <v>5300</v>
      </c>
      <c r="B46" s="255" t="s">
        <v>248</v>
      </c>
      <c r="C46" s="240">
        <v>30032</v>
      </c>
      <c r="D46" s="240">
        <v>396834.52</v>
      </c>
      <c r="E46" s="240">
        <f t="shared" si="0"/>
        <v>426866.52</v>
      </c>
      <c r="F46" s="240">
        <v>0</v>
      </c>
      <c r="G46" s="240">
        <v>0</v>
      </c>
      <c r="H46" s="240">
        <f t="shared" si="1"/>
        <v>426866.52</v>
      </c>
    </row>
    <row r="47" spans="1:8" x14ac:dyDescent="0.2">
      <c r="A47" s="254">
        <v>5400</v>
      </c>
      <c r="B47" s="255" t="s">
        <v>249</v>
      </c>
      <c r="C47" s="240">
        <v>0</v>
      </c>
      <c r="D47" s="240">
        <v>747900</v>
      </c>
      <c r="E47" s="240">
        <f t="shared" si="0"/>
        <v>747900</v>
      </c>
      <c r="F47" s="240">
        <v>0</v>
      </c>
      <c r="G47" s="240">
        <v>0</v>
      </c>
      <c r="H47" s="240">
        <f t="shared" si="1"/>
        <v>747900</v>
      </c>
    </row>
    <row r="48" spans="1:8" x14ac:dyDescent="0.2">
      <c r="A48" s="254">
        <v>5500</v>
      </c>
      <c r="B48" s="255" t="s">
        <v>250</v>
      </c>
      <c r="C48" s="240">
        <v>0</v>
      </c>
      <c r="D48" s="240">
        <v>0</v>
      </c>
      <c r="E48" s="240">
        <f t="shared" si="0"/>
        <v>0</v>
      </c>
      <c r="F48" s="240">
        <v>0</v>
      </c>
      <c r="G48" s="240">
        <v>0</v>
      </c>
      <c r="H48" s="240">
        <f t="shared" si="1"/>
        <v>0</v>
      </c>
    </row>
    <row r="49" spans="1:8" x14ac:dyDescent="0.2">
      <c r="A49" s="254">
        <v>5600</v>
      </c>
      <c r="B49" s="255" t="s">
        <v>251</v>
      </c>
      <c r="C49" s="240">
        <v>1360968</v>
      </c>
      <c r="D49" s="240">
        <v>6239966.2599999998</v>
      </c>
      <c r="E49" s="240">
        <f t="shared" si="0"/>
        <v>7600934.2599999998</v>
      </c>
      <c r="F49" s="240">
        <v>20532.560000000001</v>
      </c>
      <c r="G49" s="240">
        <v>20532.560000000001</v>
      </c>
      <c r="H49" s="240">
        <f t="shared" si="1"/>
        <v>7580401.7000000002</v>
      </c>
    </row>
    <row r="50" spans="1:8" x14ac:dyDescent="0.2">
      <c r="A50" s="254">
        <v>5700</v>
      </c>
      <c r="B50" s="255" t="s">
        <v>253</v>
      </c>
      <c r="C50" s="240">
        <v>0</v>
      </c>
      <c r="D50" s="240">
        <v>0</v>
      </c>
      <c r="E50" s="240">
        <f t="shared" si="0"/>
        <v>0</v>
      </c>
      <c r="F50" s="240">
        <v>0</v>
      </c>
      <c r="G50" s="240">
        <v>0</v>
      </c>
      <c r="H50" s="240">
        <f t="shared" si="1"/>
        <v>0</v>
      </c>
    </row>
    <row r="51" spans="1:8" x14ac:dyDescent="0.2">
      <c r="A51" s="254">
        <v>5800</v>
      </c>
      <c r="B51" s="255" t="s">
        <v>460</v>
      </c>
      <c r="C51" s="240">
        <v>0</v>
      </c>
      <c r="D51" s="240">
        <v>0</v>
      </c>
      <c r="E51" s="240">
        <f t="shared" si="0"/>
        <v>0</v>
      </c>
      <c r="F51" s="240">
        <v>0</v>
      </c>
      <c r="G51" s="240">
        <v>0</v>
      </c>
      <c r="H51" s="240">
        <f t="shared" si="1"/>
        <v>0</v>
      </c>
    </row>
    <row r="52" spans="1:8" x14ac:dyDescent="0.2">
      <c r="A52" s="254">
        <v>5900</v>
      </c>
      <c r="B52" s="255" t="s">
        <v>86</v>
      </c>
      <c r="C52" s="240">
        <v>0</v>
      </c>
      <c r="D52" s="240">
        <v>0</v>
      </c>
      <c r="E52" s="240">
        <f t="shared" si="0"/>
        <v>0</v>
      </c>
      <c r="F52" s="240">
        <v>0</v>
      </c>
      <c r="G52" s="240">
        <v>0</v>
      </c>
      <c r="H52" s="240">
        <f t="shared" si="1"/>
        <v>0</v>
      </c>
    </row>
    <row r="53" spans="1:8" x14ac:dyDescent="0.2">
      <c r="A53" s="251" t="s">
        <v>40</v>
      </c>
      <c r="B53" s="252"/>
      <c r="C53" s="256">
        <f>SUM(C54:C56)</f>
        <v>0</v>
      </c>
      <c r="D53" s="256">
        <f>SUM(D54:D56)</f>
        <v>44535648.600000001</v>
      </c>
      <c r="E53" s="256">
        <f t="shared" si="0"/>
        <v>44535648.600000001</v>
      </c>
      <c r="F53" s="256">
        <f>SUM(F54:F56)</f>
        <v>41419602.119999997</v>
      </c>
      <c r="G53" s="256">
        <f>SUM(G54:G56)</f>
        <v>41419602.119999997</v>
      </c>
      <c r="H53" s="256">
        <f t="shared" si="1"/>
        <v>3116046.4800000042</v>
      </c>
    </row>
    <row r="54" spans="1:8" x14ac:dyDescent="0.2">
      <c r="A54" s="254">
        <v>6100</v>
      </c>
      <c r="B54" s="255" t="s">
        <v>463</v>
      </c>
      <c r="C54" s="240">
        <v>0</v>
      </c>
      <c r="D54" s="240">
        <v>0</v>
      </c>
      <c r="E54" s="240">
        <f t="shared" si="0"/>
        <v>0</v>
      </c>
      <c r="F54" s="240">
        <v>0</v>
      </c>
      <c r="G54" s="240">
        <v>0</v>
      </c>
      <c r="H54" s="240">
        <f t="shared" si="1"/>
        <v>0</v>
      </c>
    </row>
    <row r="55" spans="1:8" x14ac:dyDescent="0.2">
      <c r="A55" s="254">
        <v>6200</v>
      </c>
      <c r="B55" s="255" t="s">
        <v>465</v>
      </c>
      <c r="C55" s="240">
        <v>0</v>
      </c>
      <c r="D55" s="240">
        <v>44535648.600000001</v>
      </c>
      <c r="E55" s="240">
        <f t="shared" si="0"/>
        <v>44535648.600000001</v>
      </c>
      <c r="F55" s="240">
        <v>41419602.119999997</v>
      </c>
      <c r="G55" s="240">
        <v>41419602.119999997</v>
      </c>
      <c r="H55" s="240">
        <f t="shared" si="1"/>
        <v>3116046.4800000042</v>
      </c>
    </row>
    <row r="56" spans="1:8" x14ac:dyDescent="0.2">
      <c r="A56" s="254">
        <v>6300</v>
      </c>
      <c r="B56" s="255" t="s">
        <v>617</v>
      </c>
      <c r="C56" s="240">
        <v>0</v>
      </c>
      <c r="D56" s="240">
        <v>0</v>
      </c>
      <c r="E56" s="240">
        <f t="shared" si="0"/>
        <v>0</v>
      </c>
      <c r="F56" s="240">
        <v>0</v>
      </c>
      <c r="G56" s="240">
        <v>0</v>
      </c>
      <c r="H56" s="240">
        <f t="shared" si="1"/>
        <v>0</v>
      </c>
    </row>
    <row r="57" spans="1:8" x14ac:dyDescent="0.2">
      <c r="A57" s="251" t="s">
        <v>618</v>
      </c>
      <c r="B57" s="252"/>
      <c r="C57" s="256">
        <f>SUM(C58:C64)</f>
        <v>603703.89</v>
      </c>
      <c r="D57" s="256">
        <f>SUM(D58:D64)</f>
        <v>-424302.36</v>
      </c>
      <c r="E57" s="256">
        <f t="shared" si="0"/>
        <v>179401.53000000003</v>
      </c>
      <c r="F57" s="256">
        <f>SUM(F58:F64)</f>
        <v>0</v>
      </c>
      <c r="G57" s="256">
        <f>SUM(G58:G64)</f>
        <v>0</v>
      </c>
      <c r="H57" s="256">
        <f t="shared" si="1"/>
        <v>179401.53000000003</v>
      </c>
    </row>
    <row r="58" spans="1:8" x14ac:dyDescent="0.2">
      <c r="A58" s="254">
        <v>7100</v>
      </c>
      <c r="B58" s="255" t="s">
        <v>619</v>
      </c>
      <c r="C58" s="240">
        <v>0</v>
      </c>
      <c r="D58" s="240">
        <v>0</v>
      </c>
      <c r="E58" s="240">
        <f t="shared" si="0"/>
        <v>0</v>
      </c>
      <c r="F58" s="240">
        <v>0</v>
      </c>
      <c r="G58" s="240">
        <v>0</v>
      </c>
      <c r="H58" s="240">
        <f t="shared" si="1"/>
        <v>0</v>
      </c>
    </row>
    <row r="59" spans="1:8" x14ac:dyDescent="0.2">
      <c r="A59" s="254">
        <v>7200</v>
      </c>
      <c r="B59" s="255" t="s">
        <v>467</v>
      </c>
      <c r="C59" s="240">
        <v>0</v>
      </c>
      <c r="D59" s="240">
        <v>0</v>
      </c>
      <c r="E59" s="240">
        <f t="shared" si="0"/>
        <v>0</v>
      </c>
      <c r="F59" s="240">
        <v>0</v>
      </c>
      <c r="G59" s="240">
        <v>0</v>
      </c>
      <c r="H59" s="240">
        <f t="shared" si="1"/>
        <v>0</v>
      </c>
    </row>
    <row r="60" spans="1:8" x14ac:dyDescent="0.2">
      <c r="A60" s="254">
        <v>7300</v>
      </c>
      <c r="B60" s="255" t="s">
        <v>469</v>
      </c>
      <c r="C60" s="240">
        <v>0</v>
      </c>
      <c r="D60" s="240">
        <v>0</v>
      </c>
      <c r="E60" s="240">
        <f t="shared" si="0"/>
        <v>0</v>
      </c>
      <c r="F60" s="240">
        <v>0</v>
      </c>
      <c r="G60" s="240">
        <v>0</v>
      </c>
      <c r="H60" s="240">
        <f t="shared" si="1"/>
        <v>0</v>
      </c>
    </row>
    <row r="61" spans="1:8" x14ac:dyDescent="0.2">
      <c r="A61" s="254">
        <v>7400</v>
      </c>
      <c r="B61" s="255" t="s">
        <v>471</v>
      </c>
      <c r="C61" s="240">
        <v>0</v>
      </c>
      <c r="D61" s="240">
        <v>0</v>
      </c>
      <c r="E61" s="240">
        <f t="shared" si="0"/>
        <v>0</v>
      </c>
      <c r="F61" s="240">
        <v>0</v>
      </c>
      <c r="G61" s="240">
        <v>0</v>
      </c>
      <c r="H61" s="240">
        <f t="shared" si="1"/>
        <v>0</v>
      </c>
    </row>
    <row r="62" spans="1:8" x14ac:dyDescent="0.2">
      <c r="A62" s="254">
        <v>7500</v>
      </c>
      <c r="B62" s="255" t="s">
        <v>473</v>
      </c>
      <c r="C62" s="240">
        <v>0</v>
      </c>
      <c r="D62" s="240">
        <v>0</v>
      </c>
      <c r="E62" s="240">
        <f t="shared" si="0"/>
        <v>0</v>
      </c>
      <c r="F62" s="240">
        <v>0</v>
      </c>
      <c r="G62" s="240">
        <v>0</v>
      </c>
      <c r="H62" s="240">
        <f t="shared" si="1"/>
        <v>0</v>
      </c>
    </row>
    <row r="63" spans="1:8" x14ac:dyDescent="0.2">
      <c r="A63" s="254">
        <v>7600</v>
      </c>
      <c r="B63" s="255" t="s">
        <v>620</v>
      </c>
      <c r="C63" s="240">
        <v>0</v>
      </c>
      <c r="D63" s="240">
        <v>0</v>
      </c>
      <c r="E63" s="240">
        <f t="shared" si="0"/>
        <v>0</v>
      </c>
      <c r="F63" s="240">
        <v>0</v>
      </c>
      <c r="G63" s="240">
        <v>0</v>
      </c>
      <c r="H63" s="240">
        <f t="shared" si="1"/>
        <v>0</v>
      </c>
    </row>
    <row r="64" spans="1:8" x14ac:dyDescent="0.2">
      <c r="A64" s="254">
        <v>7900</v>
      </c>
      <c r="B64" s="255" t="s">
        <v>475</v>
      </c>
      <c r="C64" s="240">
        <v>603703.89</v>
      </c>
      <c r="D64" s="240">
        <v>-424302.36</v>
      </c>
      <c r="E64" s="240">
        <f t="shared" si="0"/>
        <v>179401.53000000003</v>
      </c>
      <c r="F64" s="240">
        <v>0</v>
      </c>
      <c r="G64" s="240">
        <v>0</v>
      </c>
      <c r="H64" s="240">
        <f t="shared" si="1"/>
        <v>179401.53000000003</v>
      </c>
    </row>
    <row r="65" spans="1:8" x14ac:dyDescent="0.2">
      <c r="A65" s="251" t="s">
        <v>621</v>
      </c>
      <c r="B65" s="252"/>
      <c r="C65" s="256">
        <f>SUM(C66:C68)</f>
        <v>0</v>
      </c>
      <c r="D65" s="256">
        <f>SUM(D66:D68)</f>
        <v>0</v>
      </c>
      <c r="E65" s="256">
        <f t="shared" si="0"/>
        <v>0</v>
      </c>
      <c r="F65" s="256">
        <f>SUM(F66:F68)</f>
        <v>0</v>
      </c>
      <c r="G65" s="256">
        <f>SUM(G66:G68)</f>
        <v>0</v>
      </c>
      <c r="H65" s="256">
        <f t="shared" si="1"/>
        <v>0</v>
      </c>
    </row>
    <row r="66" spans="1:8" x14ac:dyDescent="0.2">
      <c r="A66" s="254">
        <v>8100</v>
      </c>
      <c r="B66" s="255" t="s">
        <v>3</v>
      </c>
      <c r="C66" s="240">
        <v>0</v>
      </c>
      <c r="D66" s="240">
        <v>0</v>
      </c>
      <c r="E66" s="240">
        <f t="shared" si="0"/>
        <v>0</v>
      </c>
      <c r="F66" s="240">
        <v>0</v>
      </c>
      <c r="G66" s="240">
        <v>0</v>
      </c>
      <c r="H66" s="240">
        <f t="shared" si="1"/>
        <v>0</v>
      </c>
    </row>
    <row r="67" spans="1:8" x14ac:dyDescent="0.2">
      <c r="A67" s="254">
        <v>8300</v>
      </c>
      <c r="B67" s="255" t="s">
        <v>4</v>
      </c>
      <c r="C67" s="240">
        <v>0</v>
      </c>
      <c r="D67" s="240">
        <v>0</v>
      </c>
      <c r="E67" s="240">
        <f t="shared" si="0"/>
        <v>0</v>
      </c>
      <c r="F67" s="240">
        <v>0</v>
      </c>
      <c r="G67" s="240">
        <v>0</v>
      </c>
      <c r="H67" s="240">
        <f t="shared" si="1"/>
        <v>0</v>
      </c>
    </row>
    <row r="68" spans="1:8" x14ac:dyDescent="0.2">
      <c r="A68" s="254">
        <v>8500</v>
      </c>
      <c r="B68" s="255" t="s">
        <v>5</v>
      </c>
      <c r="C68" s="240">
        <v>0</v>
      </c>
      <c r="D68" s="240">
        <v>0</v>
      </c>
      <c r="E68" s="240">
        <f t="shared" si="0"/>
        <v>0</v>
      </c>
      <c r="F68" s="240">
        <v>0</v>
      </c>
      <c r="G68" s="240">
        <v>0</v>
      </c>
      <c r="H68" s="240">
        <f t="shared" si="1"/>
        <v>0</v>
      </c>
    </row>
    <row r="69" spans="1:8" x14ac:dyDescent="0.2">
      <c r="A69" s="251" t="s">
        <v>622</v>
      </c>
      <c r="B69" s="252"/>
      <c r="C69" s="256">
        <f>SUM(C70:C76)</f>
        <v>0</v>
      </c>
      <c r="D69" s="256">
        <f>SUM(D70:D76)</f>
        <v>0</v>
      </c>
      <c r="E69" s="256">
        <f t="shared" si="0"/>
        <v>0</v>
      </c>
      <c r="F69" s="256">
        <f>SUM(F70:F76)</f>
        <v>0</v>
      </c>
      <c r="G69" s="256">
        <f>SUM(G70:G76)</f>
        <v>0</v>
      </c>
      <c r="H69" s="256">
        <f t="shared" si="1"/>
        <v>0</v>
      </c>
    </row>
    <row r="70" spans="1:8" x14ac:dyDescent="0.2">
      <c r="A70" s="254">
        <v>9100</v>
      </c>
      <c r="B70" s="255" t="s">
        <v>477</v>
      </c>
      <c r="C70" s="240">
        <v>0</v>
      </c>
      <c r="D70" s="240">
        <v>0</v>
      </c>
      <c r="E70" s="240">
        <f t="shared" ref="E70:E76" si="2">C70+D70</f>
        <v>0</v>
      </c>
      <c r="F70" s="240">
        <v>0</v>
      </c>
      <c r="G70" s="240">
        <v>0</v>
      </c>
      <c r="H70" s="240">
        <f t="shared" ref="H70:H76" si="3">E70-F70</f>
        <v>0</v>
      </c>
    </row>
    <row r="71" spans="1:8" x14ac:dyDescent="0.2">
      <c r="A71" s="254">
        <v>9200</v>
      </c>
      <c r="B71" s="255" t="s">
        <v>26</v>
      </c>
      <c r="C71" s="240">
        <v>0</v>
      </c>
      <c r="D71" s="240">
        <v>0</v>
      </c>
      <c r="E71" s="240">
        <f t="shared" si="2"/>
        <v>0</v>
      </c>
      <c r="F71" s="240">
        <v>0</v>
      </c>
      <c r="G71" s="240">
        <v>0</v>
      </c>
      <c r="H71" s="240">
        <f t="shared" si="3"/>
        <v>0</v>
      </c>
    </row>
    <row r="72" spans="1:8" x14ac:dyDescent="0.2">
      <c r="A72" s="254">
        <v>9300</v>
      </c>
      <c r="B72" s="255" t="s">
        <v>27</v>
      </c>
      <c r="C72" s="240">
        <v>0</v>
      </c>
      <c r="D72" s="240">
        <v>0</v>
      </c>
      <c r="E72" s="240">
        <f t="shared" si="2"/>
        <v>0</v>
      </c>
      <c r="F72" s="240">
        <v>0</v>
      </c>
      <c r="G72" s="240">
        <v>0</v>
      </c>
      <c r="H72" s="240">
        <f t="shared" si="3"/>
        <v>0</v>
      </c>
    </row>
    <row r="73" spans="1:8" x14ac:dyDescent="0.2">
      <c r="A73" s="254">
        <v>9400</v>
      </c>
      <c r="B73" s="255" t="s">
        <v>28</v>
      </c>
      <c r="C73" s="240">
        <v>0</v>
      </c>
      <c r="D73" s="240">
        <v>0</v>
      </c>
      <c r="E73" s="240">
        <f t="shared" si="2"/>
        <v>0</v>
      </c>
      <c r="F73" s="240">
        <v>0</v>
      </c>
      <c r="G73" s="240">
        <v>0</v>
      </c>
      <c r="H73" s="240">
        <f t="shared" si="3"/>
        <v>0</v>
      </c>
    </row>
    <row r="74" spans="1:8" x14ac:dyDescent="0.2">
      <c r="A74" s="254">
        <v>9500</v>
      </c>
      <c r="B74" s="255" t="s">
        <v>29</v>
      </c>
      <c r="C74" s="240">
        <v>0</v>
      </c>
      <c r="D74" s="240">
        <v>0</v>
      </c>
      <c r="E74" s="240">
        <f t="shared" si="2"/>
        <v>0</v>
      </c>
      <c r="F74" s="240">
        <v>0</v>
      </c>
      <c r="G74" s="240">
        <v>0</v>
      </c>
      <c r="H74" s="240">
        <f t="shared" si="3"/>
        <v>0</v>
      </c>
    </row>
    <row r="75" spans="1:8" x14ac:dyDescent="0.2">
      <c r="A75" s="254">
        <v>9600</v>
      </c>
      <c r="B75" s="255" t="s">
        <v>30</v>
      </c>
      <c r="C75" s="240">
        <v>0</v>
      </c>
      <c r="D75" s="240">
        <v>0</v>
      </c>
      <c r="E75" s="240">
        <f t="shared" si="2"/>
        <v>0</v>
      </c>
      <c r="F75" s="240">
        <v>0</v>
      </c>
      <c r="G75" s="240">
        <v>0</v>
      </c>
      <c r="H75" s="240">
        <f t="shared" si="3"/>
        <v>0</v>
      </c>
    </row>
    <row r="76" spans="1:8" x14ac:dyDescent="0.2">
      <c r="A76" s="257">
        <v>9900</v>
      </c>
      <c r="B76" s="258" t="s">
        <v>623</v>
      </c>
      <c r="C76" s="259">
        <v>0</v>
      </c>
      <c r="D76" s="259">
        <v>0</v>
      </c>
      <c r="E76" s="259">
        <f t="shared" si="2"/>
        <v>0</v>
      </c>
      <c r="F76" s="259">
        <v>0</v>
      </c>
      <c r="G76" s="259">
        <v>0</v>
      </c>
      <c r="H76" s="259">
        <f t="shared" si="3"/>
        <v>0</v>
      </c>
    </row>
    <row r="77" spans="1:8" x14ac:dyDescent="0.2">
      <c r="A77" s="260"/>
      <c r="B77" s="261" t="s">
        <v>593</v>
      </c>
      <c r="C77" s="262">
        <f t="shared" ref="C77:H77" si="4">SUM(C5+C13+C23+C33+C43+C53+C57+C65+C69)</f>
        <v>29035322.98</v>
      </c>
      <c r="D77" s="262">
        <f t="shared" si="4"/>
        <v>91865209.709999993</v>
      </c>
      <c r="E77" s="262">
        <f t="shared" si="4"/>
        <v>120900532.69</v>
      </c>
      <c r="F77" s="262">
        <f t="shared" si="4"/>
        <v>77871429.629999995</v>
      </c>
      <c r="G77" s="262">
        <f t="shared" si="4"/>
        <v>77168438.159999996</v>
      </c>
      <c r="H77" s="262">
        <f t="shared" si="4"/>
        <v>43029103.060000002</v>
      </c>
    </row>
    <row r="79" spans="1:8" x14ac:dyDescent="0.2">
      <c r="A79" s="54" t="s">
        <v>594</v>
      </c>
    </row>
    <row r="84" spans="2:7" x14ac:dyDescent="0.2">
      <c r="B84" s="497" t="s">
        <v>804</v>
      </c>
      <c r="E84" s="137"/>
      <c r="F84" s="497" t="s">
        <v>805</v>
      </c>
      <c r="G84" s="497"/>
    </row>
    <row r="85" spans="2:7" x14ac:dyDescent="0.2">
      <c r="B85" s="497" t="s">
        <v>800</v>
      </c>
      <c r="E85" s="137"/>
      <c r="F85" s="497" t="s">
        <v>802</v>
      </c>
      <c r="G85" s="497"/>
    </row>
    <row r="86" spans="2:7" x14ac:dyDescent="0.2">
      <c r="B86" s="497" t="s">
        <v>801</v>
      </c>
      <c r="E86" s="137"/>
      <c r="F86" s="497" t="s">
        <v>803</v>
      </c>
      <c r="G86" s="49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" right="0.7" top="0.75" bottom="0.75" header="0.3" footer="0.3"/>
  <pageSetup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E42" sqref="E42"/>
    </sheetView>
  </sheetViews>
  <sheetFormatPr baseColWidth="10" defaultRowHeight="11.25" x14ac:dyDescent="0.2"/>
  <cols>
    <col min="1" max="1" width="1.33203125" style="269" customWidth="1"/>
    <col min="2" max="2" width="79" style="269" customWidth="1"/>
    <col min="3" max="8" width="18.33203125" style="269" customWidth="1"/>
    <col min="9" max="16384" width="12" style="269"/>
  </cols>
  <sheetData>
    <row r="1" spans="1:8" ht="50.1" customHeight="1" x14ac:dyDescent="0.2">
      <c r="A1" s="552" t="s">
        <v>628</v>
      </c>
      <c r="B1" s="553"/>
      <c r="C1" s="553"/>
      <c r="D1" s="553"/>
      <c r="E1" s="553"/>
      <c r="F1" s="553"/>
      <c r="G1" s="553"/>
      <c r="H1" s="554"/>
    </row>
    <row r="2" spans="1:8" x14ac:dyDescent="0.2">
      <c r="A2" s="546" t="s">
        <v>111</v>
      </c>
      <c r="B2" s="547"/>
      <c r="C2" s="552" t="s">
        <v>579</v>
      </c>
      <c r="D2" s="553"/>
      <c r="E2" s="553"/>
      <c r="F2" s="553"/>
      <c r="G2" s="554"/>
      <c r="H2" s="555" t="s">
        <v>580</v>
      </c>
    </row>
    <row r="3" spans="1:8" ht="24.95" customHeight="1" x14ac:dyDescent="0.2">
      <c r="A3" s="548"/>
      <c r="B3" s="549"/>
      <c r="C3" s="244" t="s">
        <v>581</v>
      </c>
      <c r="D3" s="244" t="s">
        <v>582</v>
      </c>
      <c r="E3" s="244" t="s">
        <v>545</v>
      </c>
      <c r="F3" s="244" t="s">
        <v>546</v>
      </c>
      <c r="G3" s="244" t="s">
        <v>583</v>
      </c>
      <c r="H3" s="556"/>
    </row>
    <row r="4" spans="1:8" x14ac:dyDescent="0.2">
      <c r="A4" s="550"/>
      <c r="B4" s="551"/>
      <c r="C4" s="245">
        <v>1</v>
      </c>
      <c r="D4" s="245">
        <v>2</v>
      </c>
      <c r="E4" s="245" t="s">
        <v>584</v>
      </c>
      <c r="F4" s="245">
        <v>4</v>
      </c>
      <c r="G4" s="245">
        <v>5</v>
      </c>
      <c r="H4" s="245" t="s">
        <v>585</v>
      </c>
    </row>
    <row r="5" spans="1:8" x14ac:dyDescent="0.2">
      <c r="A5" s="270" t="s">
        <v>629</v>
      </c>
      <c r="B5" s="271"/>
      <c r="C5" s="256">
        <f t="shared" ref="C5:H5" si="0">SUM(C6:C13)</f>
        <v>0</v>
      </c>
      <c r="D5" s="256">
        <f t="shared" si="0"/>
        <v>410480.51</v>
      </c>
      <c r="E5" s="256">
        <f t="shared" si="0"/>
        <v>410480.51</v>
      </c>
      <c r="F5" s="256">
        <f t="shared" si="0"/>
        <v>169628.95</v>
      </c>
      <c r="G5" s="256">
        <f t="shared" si="0"/>
        <v>169628.95</v>
      </c>
      <c r="H5" s="256">
        <f t="shared" si="0"/>
        <v>240851.56</v>
      </c>
    </row>
    <row r="6" spans="1:8" x14ac:dyDescent="0.2">
      <c r="A6" s="272"/>
      <c r="B6" s="273" t="s">
        <v>630</v>
      </c>
      <c r="C6" s="240">
        <v>0</v>
      </c>
      <c r="D6" s="240">
        <v>0</v>
      </c>
      <c r="E6" s="240">
        <f>C6+D6</f>
        <v>0</v>
      </c>
      <c r="F6" s="240">
        <v>0</v>
      </c>
      <c r="G6" s="240">
        <v>0</v>
      </c>
      <c r="H6" s="240">
        <f>E6-F6</f>
        <v>0</v>
      </c>
    </row>
    <row r="7" spans="1:8" x14ac:dyDescent="0.2">
      <c r="A7" s="272"/>
      <c r="B7" s="273" t="s">
        <v>631</v>
      </c>
      <c r="C7" s="240">
        <v>0</v>
      </c>
      <c r="D7" s="240">
        <v>0</v>
      </c>
      <c r="E7" s="240">
        <f t="shared" ref="E7:E13" si="1">C7+D7</f>
        <v>0</v>
      </c>
      <c r="F7" s="240">
        <v>0</v>
      </c>
      <c r="G7" s="240">
        <v>0</v>
      </c>
      <c r="H7" s="240">
        <f t="shared" ref="H7:H13" si="2">E7-F7</f>
        <v>0</v>
      </c>
    </row>
    <row r="8" spans="1:8" x14ac:dyDescent="0.2">
      <c r="A8" s="272"/>
      <c r="B8" s="273" t="s">
        <v>632</v>
      </c>
      <c r="C8" s="240">
        <v>0</v>
      </c>
      <c r="D8" s="240">
        <v>410480.51</v>
      </c>
      <c r="E8" s="240">
        <f t="shared" si="1"/>
        <v>410480.51</v>
      </c>
      <c r="F8" s="240">
        <v>169628.95</v>
      </c>
      <c r="G8" s="240">
        <v>169628.95</v>
      </c>
      <c r="H8" s="240">
        <f t="shared" si="2"/>
        <v>240851.56</v>
      </c>
    </row>
    <row r="9" spans="1:8" x14ac:dyDescent="0.2">
      <c r="A9" s="272"/>
      <c r="B9" s="273" t="s">
        <v>633</v>
      </c>
      <c r="C9" s="240">
        <v>0</v>
      </c>
      <c r="D9" s="240">
        <v>0</v>
      </c>
      <c r="E9" s="240">
        <f t="shared" si="1"/>
        <v>0</v>
      </c>
      <c r="F9" s="240">
        <v>0</v>
      </c>
      <c r="G9" s="240">
        <v>0</v>
      </c>
      <c r="H9" s="240">
        <f t="shared" si="2"/>
        <v>0</v>
      </c>
    </row>
    <row r="10" spans="1:8" x14ac:dyDescent="0.2">
      <c r="A10" s="272"/>
      <c r="B10" s="273" t="s">
        <v>634</v>
      </c>
      <c r="C10" s="240">
        <v>0</v>
      </c>
      <c r="D10" s="240">
        <v>0</v>
      </c>
      <c r="E10" s="240">
        <f t="shared" si="1"/>
        <v>0</v>
      </c>
      <c r="F10" s="240">
        <v>0</v>
      </c>
      <c r="G10" s="240">
        <v>0</v>
      </c>
      <c r="H10" s="240">
        <f t="shared" si="2"/>
        <v>0</v>
      </c>
    </row>
    <row r="11" spans="1:8" x14ac:dyDescent="0.2">
      <c r="A11" s="272"/>
      <c r="B11" s="273" t="s">
        <v>635</v>
      </c>
      <c r="C11" s="240">
        <v>0</v>
      </c>
      <c r="D11" s="240">
        <v>0</v>
      </c>
      <c r="E11" s="240">
        <f t="shared" si="1"/>
        <v>0</v>
      </c>
      <c r="F11" s="240">
        <v>0</v>
      </c>
      <c r="G11" s="240">
        <v>0</v>
      </c>
      <c r="H11" s="240">
        <f t="shared" si="2"/>
        <v>0</v>
      </c>
    </row>
    <row r="12" spans="1:8" x14ac:dyDescent="0.2">
      <c r="A12" s="272"/>
      <c r="B12" s="273" t="s">
        <v>636</v>
      </c>
      <c r="C12" s="240">
        <v>0</v>
      </c>
      <c r="D12" s="240">
        <v>0</v>
      </c>
      <c r="E12" s="240">
        <f t="shared" si="1"/>
        <v>0</v>
      </c>
      <c r="F12" s="240">
        <v>0</v>
      </c>
      <c r="G12" s="240">
        <v>0</v>
      </c>
      <c r="H12" s="240">
        <f t="shared" si="2"/>
        <v>0</v>
      </c>
    </row>
    <row r="13" spans="1:8" x14ac:dyDescent="0.2">
      <c r="A13" s="272"/>
      <c r="B13" s="273" t="s">
        <v>345</v>
      </c>
      <c r="C13" s="240">
        <v>0</v>
      </c>
      <c r="D13" s="240">
        <v>0</v>
      </c>
      <c r="E13" s="240">
        <f t="shared" si="1"/>
        <v>0</v>
      </c>
      <c r="F13" s="240">
        <v>0</v>
      </c>
      <c r="G13" s="240">
        <v>0</v>
      </c>
      <c r="H13" s="240">
        <f t="shared" si="2"/>
        <v>0</v>
      </c>
    </row>
    <row r="14" spans="1:8" x14ac:dyDescent="0.2">
      <c r="A14" s="270" t="s">
        <v>637</v>
      </c>
      <c r="B14" s="274"/>
      <c r="C14" s="256">
        <f t="shared" ref="C14:H14" si="3">SUM(C15:C21)</f>
        <v>29035322.98</v>
      </c>
      <c r="D14" s="256">
        <f t="shared" si="3"/>
        <v>91454729.200000003</v>
      </c>
      <c r="E14" s="256">
        <f t="shared" si="3"/>
        <v>120490052.18000001</v>
      </c>
      <c r="F14" s="256">
        <f t="shared" si="3"/>
        <v>77701800.680000007</v>
      </c>
      <c r="G14" s="256">
        <f t="shared" si="3"/>
        <v>76998809.209999993</v>
      </c>
      <c r="H14" s="256">
        <f t="shared" si="3"/>
        <v>42788251.5</v>
      </c>
    </row>
    <row r="15" spans="1:8" x14ac:dyDescent="0.2">
      <c r="A15" s="272"/>
      <c r="B15" s="273" t="s">
        <v>638</v>
      </c>
      <c r="C15" s="240">
        <v>0</v>
      </c>
      <c r="D15" s="240">
        <v>0</v>
      </c>
      <c r="E15" s="240">
        <f>C15+D15</f>
        <v>0</v>
      </c>
      <c r="F15" s="240">
        <v>0</v>
      </c>
      <c r="G15" s="240">
        <v>0</v>
      </c>
      <c r="H15" s="240">
        <f t="shared" ref="H15:H21" si="4">E15-F15</f>
        <v>0</v>
      </c>
    </row>
    <row r="16" spans="1:8" x14ac:dyDescent="0.2">
      <c r="A16" s="272"/>
      <c r="B16" s="273" t="s">
        <v>639</v>
      </c>
      <c r="C16" s="240">
        <v>0</v>
      </c>
      <c r="D16" s="240">
        <v>0</v>
      </c>
      <c r="E16" s="240">
        <f t="shared" ref="E16:E21" si="5">C16+D16</f>
        <v>0</v>
      </c>
      <c r="F16" s="240">
        <v>0</v>
      </c>
      <c r="G16" s="240">
        <v>0</v>
      </c>
      <c r="H16" s="240">
        <f t="shared" si="4"/>
        <v>0</v>
      </c>
    </row>
    <row r="17" spans="1:8" x14ac:dyDescent="0.2">
      <c r="A17" s="272"/>
      <c r="B17" s="273" t="s">
        <v>640</v>
      </c>
      <c r="C17" s="240">
        <v>0</v>
      </c>
      <c r="D17" s="240">
        <v>0</v>
      </c>
      <c r="E17" s="240">
        <f t="shared" si="5"/>
        <v>0</v>
      </c>
      <c r="F17" s="240">
        <v>0</v>
      </c>
      <c r="G17" s="240">
        <v>0</v>
      </c>
      <c r="H17" s="240">
        <f t="shared" si="4"/>
        <v>0</v>
      </c>
    </row>
    <row r="18" spans="1:8" x14ac:dyDescent="0.2">
      <c r="A18" s="272"/>
      <c r="B18" s="273" t="s">
        <v>641</v>
      </c>
      <c r="C18" s="240">
        <v>0</v>
      </c>
      <c r="D18" s="240">
        <v>0</v>
      </c>
      <c r="E18" s="240">
        <f t="shared" si="5"/>
        <v>0</v>
      </c>
      <c r="F18" s="240">
        <v>0</v>
      </c>
      <c r="G18" s="240">
        <v>0</v>
      </c>
      <c r="H18" s="240">
        <f t="shared" si="4"/>
        <v>0</v>
      </c>
    </row>
    <row r="19" spans="1:8" x14ac:dyDescent="0.2">
      <c r="A19" s="272"/>
      <c r="B19" s="273" t="s">
        <v>642</v>
      </c>
      <c r="C19" s="240">
        <v>29035322.98</v>
      </c>
      <c r="D19" s="240">
        <v>91454729.200000003</v>
      </c>
      <c r="E19" s="240">
        <f t="shared" si="5"/>
        <v>120490052.18000001</v>
      </c>
      <c r="F19" s="240">
        <v>77701800.680000007</v>
      </c>
      <c r="G19" s="240">
        <v>76998809.209999993</v>
      </c>
      <c r="H19" s="240">
        <f t="shared" si="4"/>
        <v>42788251.5</v>
      </c>
    </row>
    <row r="20" spans="1:8" x14ac:dyDescent="0.2">
      <c r="A20" s="272"/>
      <c r="B20" s="273"/>
      <c r="C20" s="240">
        <v>0</v>
      </c>
      <c r="D20" s="240">
        <v>0</v>
      </c>
      <c r="E20" s="240">
        <f t="shared" si="5"/>
        <v>0</v>
      </c>
      <c r="F20" s="240">
        <v>0</v>
      </c>
      <c r="G20" s="240">
        <v>0</v>
      </c>
      <c r="H20" s="240">
        <f t="shared" si="4"/>
        <v>0</v>
      </c>
    </row>
    <row r="21" spans="1:8" x14ac:dyDescent="0.2">
      <c r="A21" s="272"/>
      <c r="B21" s="273" t="s">
        <v>643</v>
      </c>
      <c r="C21" s="240">
        <v>0</v>
      </c>
      <c r="D21" s="240">
        <v>0</v>
      </c>
      <c r="E21" s="240">
        <f t="shared" si="5"/>
        <v>0</v>
      </c>
      <c r="F21" s="240">
        <v>0</v>
      </c>
      <c r="G21" s="240">
        <v>0</v>
      </c>
      <c r="H21" s="240">
        <f t="shared" si="4"/>
        <v>0</v>
      </c>
    </row>
    <row r="22" spans="1:8" x14ac:dyDescent="0.2">
      <c r="A22" s="270" t="s">
        <v>644</v>
      </c>
      <c r="B22" s="274"/>
      <c r="C22" s="256">
        <f t="shared" ref="C22:H22" si="6">SUM(C23:C31)</f>
        <v>0</v>
      </c>
      <c r="D22" s="256">
        <f t="shared" si="6"/>
        <v>0</v>
      </c>
      <c r="E22" s="256">
        <f t="shared" si="6"/>
        <v>0</v>
      </c>
      <c r="F22" s="256">
        <f t="shared" si="6"/>
        <v>0</v>
      </c>
      <c r="G22" s="256">
        <f t="shared" si="6"/>
        <v>0</v>
      </c>
      <c r="H22" s="256">
        <f t="shared" si="6"/>
        <v>0</v>
      </c>
    </row>
    <row r="23" spans="1:8" x14ac:dyDescent="0.2">
      <c r="A23" s="272"/>
      <c r="B23" s="273" t="s">
        <v>645</v>
      </c>
      <c r="C23" s="240">
        <v>0</v>
      </c>
      <c r="D23" s="240">
        <v>0</v>
      </c>
      <c r="E23" s="240">
        <f>C23+D23</f>
        <v>0</v>
      </c>
      <c r="F23" s="240">
        <v>0</v>
      </c>
      <c r="G23" s="240">
        <v>0</v>
      </c>
      <c r="H23" s="240">
        <f t="shared" ref="H23:H31" si="7">E23-F23</f>
        <v>0</v>
      </c>
    </row>
    <row r="24" spans="1:8" x14ac:dyDescent="0.2">
      <c r="A24" s="272"/>
      <c r="B24" s="273" t="s">
        <v>646</v>
      </c>
      <c r="C24" s="240">
        <v>0</v>
      </c>
      <c r="D24" s="240">
        <v>0</v>
      </c>
      <c r="E24" s="240">
        <f t="shared" ref="E24:E31" si="8">C24+D24</f>
        <v>0</v>
      </c>
      <c r="F24" s="240">
        <v>0</v>
      </c>
      <c r="G24" s="240">
        <v>0</v>
      </c>
      <c r="H24" s="240">
        <f t="shared" si="7"/>
        <v>0</v>
      </c>
    </row>
    <row r="25" spans="1:8" x14ac:dyDescent="0.2">
      <c r="A25" s="272"/>
      <c r="B25" s="273" t="s">
        <v>647</v>
      </c>
      <c r="C25" s="240">
        <v>0</v>
      </c>
      <c r="D25" s="240">
        <v>0</v>
      </c>
      <c r="E25" s="240">
        <f t="shared" si="8"/>
        <v>0</v>
      </c>
      <c r="F25" s="240">
        <v>0</v>
      </c>
      <c r="G25" s="240">
        <v>0</v>
      </c>
      <c r="H25" s="240">
        <f t="shared" si="7"/>
        <v>0</v>
      </c>
    </row>
    <row r="26" spans="1:8" x14ac:dyDescent="0.2">
      <c r="A26" s="272"/>
      <c r="B26" s="273" t="s">
        <v>648</v>
      </c>
      <c r="C26" s="240">
        <v>0</v>
      </c>
      <c r="D26" s="240">
        <v>0</v>
      </c>
      <c r="E26" s="240">
        <f t="shared" si="8"/>
        <v>0</v>
      </c>
      <c r="F26" s="240">
        <v>0</v>
      </c>
      <c r="G26" s="240">
        <v>0</v>
      </c>
      <c r="H26" s="240">
        <f t="shared" si="7"/>
        <v>0</v>
      </c>
    </row>
    <row r="27" spans="1:8" x14ac:dyDescent="0.2">
      <c r="A27" s="272"/>
      <c r="B27" s="273" t="s">
        <v>649</v>
      </c>
      <c r="C27" s="240">
        <v>0</v>
      </c>
      <c r="D27" s="240">
        <v>0</v>
      </c>
      <c r="E27" s="240">
        <f t="shared" si="8"/>
        <v>0</v>
      </c>
      <c r="F27" s="240">
        <v>0</v>
      </c>
      <c r="G27" s="240">
        <v>0</v>
      </c>
      <c r="H27" s="240">
        <f t="shared" si="7"/>
        <v>0</v>
      </c>
    </row>
    <row r="28" spans="1:8" x14ac:dyDescent="0.2">
      <c r="A28" s="272"/>
      <c r="B28" s="273" t="s">
        <v>650</v>
      </c>
      <c r="C28" s="240">
        <v>0</v>
      </c>
      <c r="D28" s="240">
        <v>0</v>
      </c>
      <c r="E28" s="240">
        <f t="shared" si="8"/>
        <v>0</v>
      </c>
      <c r="F28" s="240">
        <v>0</v>
      </c>
      <c r="G28" s="240">
        <v>0</v>
      </c>
      <c r="H28" s="240">
        <f t="shared" si="7"/>
        <v>0</v>
      </c>
    </row>
    <row r="29" spans="1:8" x14ac:dyDescent="0.2">
      <c r="A29" s="272"/>
      <c r="B29" s="273" t="s">
        <v>651</v>
      </c>
      <c r="C29" s="240">
        <v>0</v>
      </c>
      <c r="D29" s="240">
        <v>0</v>
      </c>
      <c r="E29" s="240">
        <f t="shared" si="8"/>
        <v>0</v>
      </c>
      <c r="F29" s="240">
        <v>0</v>
      </c>
      <c r="G29" s="240">
        <v>0</v>
      </c>
      <c r="H29" s="240">
        <f t="shared" si="7"/>
        <v>0</v>
      </c>
    </row>
    <row r="30" spans="1:8" x14ac:dyDescent="0.2">
      <c r="A30" s="272"/>
      <c r="B30" s="273" t="s">
        <v>652</v>
      </c>
      <c r="C30" s="240">
        <v>0</v>
      </c>
      <c r="D30" s="240">
        <v>0</v>
      </c>
      <c r="E30" s="240">
        <f t="shared" si="8"/>
        <v>0</v>
      </c>
      <c r="F30" s="240">
        <v>0</v>
      </c>
      <c r="G30" s="240">
        <v>0</v>
      </c>
      <c r="H30" s="240">
        <f t="shared" si="7"/>
        <v>0</v>
      </c>
    </row>
    <row r="31" spans="1:8" x14ac:dyDescent="0.2">
      <c r="A31" s="272"/>
      <c r="B31" s="273" t="s">
        <v>653</v>
      </c>
      <c r="C31" s="240">
        <v>0</v>
      </c>
      <c r="D31" s="240">
        <v>0</v>
      </c>
      <c r="E31" s="240">
        <f t="shared" si="8"/>
        <v>0</v>
      </c>
      <c r="F31" s="240">
        <v>0</v>
      </c>
      <c r="G31" s="240">
        <v>0</v>
      </c>
      <c r="H31" s="240">
        <f t="shared" si="7"/>
        <v>0</v>
      </c>
    </row>
    <row r="32" spans="1:8" x14ac:dyDescent="0.2">
      <c r="A32" s="270" t="s">
        <v>654</v>
      </c>
      <c r="B32" s="274"/>
      <c r="C32" s="256">
        <f t="shared" ref="C32:H32" si="9">SUM(C33:C36)</f>
        <v>0</v>
      </c>
      <c r="D32" s="256">
        <f t="shared" si="9"/>
        <v>0</v>
      </c>
      <c r="E32" s="256">
        <f t="shared" si="9"/>
        <v>0</v>
      </c>
      <c r="F32" s="256">
        <f t="shared" si="9"/>
        <v>0</v>
      </c>
      <c r="G32" s="256">
        <f t="shared" si="9"/>
        <v>0</v>
      </c>
      <c r="H32" s="256">
        <f t="shared" si="9"/>
        <v>0</v>
      </c>
    </row>
    <row r="33" spans="1:8" x14ac:dyDescent="0.2">
      <c r="A33" s="272"/>
      <c r="B33" s="273" t="s">
        <v>655</v>
      </c>
      <c r="C33" s="240">
        <v>0</v>
      </c>
      <c r="D33" s="240">
        <v>0</v>
      </c>
      <c r="E33" s="240">
        <f>C33+D33</f>
        <v>0</v>
      </c>
      <c r="F33" s="240">
        <v>0</v>
      </c>
      <c r="G33" s="240">
        <v>0</v>
      </c>
      <c r="H33" s="240">
        <f t="shared" ref="H33:H36" si="10">E33-F33</f>
        <v>0</v>
      </c>
    </row>
    <row r="34" spans="1:8" ht="11.25" customHeight="1" x14ac:dyDescent="0.2">
      <c r="A34" s="272"/>
      <c r="B34" s="273" t="s">
        <v>656</v>
      </c>
      <c r="C34" s="240">
        <v>0</v>
      </c>
      <c r="D34" s="240">
        <v>0</v>
      </c>
      <c r="E34" s="240">
        <f t="shared" ref="E34:E36" si="11">C34+D34</f>
        <v>0</v>
      </c>
      <c r="F34" s="240">
        <v>0</v>
      </c>
      <c r="G34" s="240">
        <v>0</v>
      </c>
      <c r="H34" s="240">
        <f t="shared" si="10"/>
        <v>0</v>
      </c>
    </row>
    <row r="35" spans="1:8" x14ac:dyDescent="0.2">
      <c r="A35" s="272"/>
      <c r="B35" s="273" t="s">
        <v>657</v>
      </c>
      <c r="C35" s="240">
        <v>0</v>
      </c>
      <c r="D35" s="240">
        <v>0</v>
      </c>
      <c r="E35" s="240">
        <f t="shared" si="11"/>
        <v>0</v>
      </c>
      <c r="F35" s="240">
        <v>0</v>
      </c>
      <c r="G35" s="240">
        <v>0</v>
      </c>
      <c r="H35" s="240">
        <f t="shared" si="10"/>
        <v>0</v>
      </c>
    </row>
    <row r="36" spans="1:8" x14ac:dyDescent="0.2">
      <c r="A36" s="272"/>
      <c r="B36" s="273" t="s">
        <v>658</v>
      </c>
      <c r="C36" s="240">
        <v>0</v>
      </c>
      <c r="D36" s="240">
        <v>0</v>
      </c>
      <c r="E36" s="240">
        <f t="shared" si="11"/>
        <v>0</v>
      </c>
      <c r="F36" s="240">
        <v>0</v>
      </c>
      <c r="G36" s="240">
        <v>0</v>
      </c>
      <c r="H36" s="240">
        <f t="shared" si="10"/>
        <v>0</v>
      </c>
    </row>
    <row r="37" spans="1:8" x14ac:dyDescent="0.2">
      <c r="A37" s="275"/>
      <c r="B37" s="242" t="s">
        <v>593</v>
      </c>
      <c r="C37" s="243">
        <f t="shared" ref="C37:H37" si="12">SUM(C32+C22+C14+C5)</f>
        <v>29035322.98</v>
      </c>
      <c r="D37" s="243">
        <f t="shared" si="12"/>
        <v>91865209.710000008</v>
      </c>
      <c r="E37" s="243">
        <f t="shared" si="12"/>
        <v>120900532.69000001</v>
      </c>
      <c r="F37" s="243">
        <f t="shared" si="12"/>
        <v>77871429.63000001</v>
      </c>
      <c r="G37" s="243">
        <f t="shared" si="12"/>
        <v>77168438.159999996</v>
      </c>
      <c r="H37" s="243">
        <f t="shared" si="12"/>
        <v>43029103.060000002</v>
      </c>
    </row>
    <row r="38" spans="1:8" x14ac:dyDescent="0.2">
      <c r="A38" s="276"/>
      <c r="B38" s="276"/>
      <c r="C38" s="276"/>
      <c r="D38" s="276"/>
      <c r="E38" s="276"/>
      <c r="F38" s="276"/>
      <c r="G38" s="276"/>
      <c r="H38" s="276"/>
    </row>
    <row r="39" spans="1:8" x14ac:dyDescent="0.2">
      <c r="A39" s="276" t="s">
        <v>594</v>
      </c>
      <c r="B39" s="276"/>
      <c r="C39" s="276"/>
      <c r="D39" s="276"/>
      <c r="E39" s="276"/>
      <c r="F39" s="276"/>
      <c r="G39" s="276"/>
      <c r="H39" s="276"/>
    </row>
    <row r="40" spans="1:8" x14ac:dyDescent="0.2">
      <c r="A40" s="276"/>
      <c r="B40" s="276"/>
      <c r="C40" s="276"/>
      <c r="D40" s="276"/>
      <c r="E40" s="276"/>
      <c r="F40" s="276"/>
      <c r="G40" s="276"/>
      <c r="H40" s="276"/>
    </row>
    <row r="43" spans="1:8" x14ac:dyDescent="0.2">
      <c r="B43" s="380" t="s">
        <v>804</v>
      </c>
      <c r="C43" s="137"/>
      <c r="D43" s="505" t="s">
        <v>805</v>
      </c>
      <c r="E43" s="505"/>
      <c r="F43" s="505"/>
    </row>
    <row r="44" spans="1:8" x14ac:dyDescent="0.2">
      <c r="B44" s="380" t="s">
        <v>800</v>
      </c>
      <c r="C44" s="137"/>
      <c r="D44" s="505" t="s">
        <v>802</v>
      </c>
      <c r="E44" s="505"/>
      <c r="F44" s="505"/>
    </row>
    <row r="45" spans="1:8" x14ac:dyDescent="0.2">
      <c r="B45" s="380" t="s">
        <v>801</v>
      </c>
      <c r="C45" s="137"/>
      <c r="D45" s="505" t="s">
        <v>803</v>
      </c>
      <c r="E45" s="505"/>
      <c r="F45" s="505"/>
    </row>
  </sheetData>
  <sheetProtection formatCells="0" formatColumns="0" formatRows="0" autoFilter="0"/>
  <mergeCells count="7">
    <mergeCell ref="D45:F45"/>
    <mergeCell ref="A1:H1"/>
    <mergeCell ref="A2:B4"/>
    <mergeCell ref="C2:G2"/>
    <mergeCell ref="H2:H3"/>
    <mergeCell ref="D43:F43"/>
    <mergeCell ref="D44:F44"/>
  </mergeCells>
  <printOptions horizontalCentered="1"/>
  <pageMargins left="0.7" right="0.7" top="0.75" bottom="0.75" header="0.3" footer="0.3"/>
  <pageSetup scale="81" orientation="landscape" r:id="rId1"/>
  <ignoredErrors>
    <ignoredError sqref="C5:H37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E42" sqref="E42"/>
    </sheetView>
  </sheetViews>
  <sheetFormatPr baseColWidth="10" defaultRowHeight="11.25" x14ac:dyDescent="0.2"/>
  <cols>
    <col min="1" max="1" width="35.33203125" style="269" customWidth="1"/>
    <col min="2" max="2" width="26.6640625" style="269" customWidth="1"/>
    <col min="3" max="3" width="20.83203125" style="269" customWidth="1"/>
    <col min="4" max="4" width="21.6640625" style="269" customWidth="1"/>
    <col min="5" max="16384" width="12" style="269"/>
  </cols>
  <sheetData>
    <row r="1" spans="1:4" ht="35.1" customHeight="1" x14ac:dyDescent="0.2">
      <c r="A1" s="557" t="s">
        <v>659</v>
      </c>
      <c r="B1" s="558"/>
      <c r="C1" s="558"/>
      <c r="D1" s="559"/>
    </row>
    <row r="2" spans="1:4" x14ac:dyDescent="0.2">
      <c r="A2" s="277"/>
      <c r="B2" s="277"/>
      <c r="C2" s="277"/>
      <c r="D2" s="277"/>
    </row>
    <row r="3" spans="1:4" ht="24.95" customHeight="1" x14ac:dyDescent="0.2">
      <c r="A3" s="560" t="s">
        <v>660</v>
      </c>
      <c r="B3" s="278" t="s">
        <v>661</v>
      </c>
      <c r="C3" s="278" t="s">
        <v>662</v>
      </c>
      <c r="D3" s="279" t="s">
        <v>169</v>
      </c>
    </row>
    <row r="4" spans="1:4" x14ac:dyDescent="0.2">
      <c r="A4" s="561"/>
      <c r="B4" s="279" t="s">
        <v>663</v>
      </c>
      <c r="C4" s="279" t="s">
        <v>664</v>
      </c>
      <c r="D4" s="279" t="s">
        <v>665</v>
      </c>
    </row>
    <row r="5" spans="1:4" ht="15" customHeight="1" x14ac:dyDescent="0.2">
      <c r="A5" s="562" t="s">
        <v>666</v>
      </c>
      <c r="B5" s="563"/>
      <c r="C5" s="563"/>
      <c r="D5" s="564"/>
    </row>
    <row r="6" spans="1:4" x14ac:dyDescent="0.2">
      <c r="A6" s="280" t="s">
        <v>667</v>
      </c>
      <c r="B6" s="281"/>
      <c r="C6" s="281"/>
      <c r="D6" s="281"/>
    </row>
    <row r="7" spans="1:4" x14ac:dyDescent="0.2">
      <c r="A7" s="280"/>
      <c r="B7" s="281"/>
      <c r="C7" s="281"/>
      <c r="D7" s="281"/>
    </row>
    <row r="8" spans="1:4" x14ac:dyDescent="0.2">
      <c r="A8" s="282"/>
      <c r="B8" s="283"/>
      <c r="C8" s="281"/>
      <c r="D8" s="281"/>
    </row>
    <row r="9" spans="1:4" x14ac:dyDescent="0.2">
      <c r="A9" s="280"/>
      <c r="B9" s="281"/>
      <c r="C9" s="281"/>
      <c r="D9" s="281"/>
    </row>
    <row r="10" spans="1:4" x14ac:dyDescent="0.2">
      <c r="A10" s="280"/>
      <c r="B10" s="281"/>
      <c r="C10" s="281"/>
      <c r="D10" s="281"/>
    </row>
    <row r="11" spans="1:4" x14ac:dyDescent="0.2">
      <c r="A11" s="280"/>
      <c r="B11" s="281"/>
      <c r="C11" s="281"/>
      <c r="D11" s="281"/>
    </row>
    <row r="12" spans="1:4" x14ac:dyDescent="0.2">
      <c r="A12" s="280"/>
      <c r="B12" s="281"/>
      <c r="C12" s="281"/>
      <c r="D12" s="281"/>
    </row>
    <row r="13" spans="1:4" x14ac:dyDescent="0.2">
      <c r="A13" s="280"/>
      <c r="B13" s="281"/>
      <c r="C13" s="281"/>
      <c r="D13" s="281"/>
    </row>
    <row r="14" spans="1:4" x14ac:dyDescent="0.2">
      <c r="A14" s="280" t="s">
        <v>668</v>
      </c>
      <c r="B14" s="283">
        <v>0</v>
      </c>
      <c r="C14" s="283">
        <v>0</v>
      </c>
      <c r="D14" s="283">
        <v>0</v>
      </c>
    </row>
    <row r="15" spans="1:4" x14ac:dyDescent="0.2">
      <c r="A15" s="284"/>
      <c r="B15" s="285"/>
      <c r="C15" s="285"/>
      <c r="D15" s="285"/>
    </row>
    <row r="16" spans="1:4" ht="15" customHeight="1" x14ac:dyDescent="0.2">
      <c r="A16" s="565" t="s">
        <v>669</v>
      </c>
      <c r="B16" s="566"/>
      <c r="C16" s="566"/>
      <c r="D16" s="567"/>
    </row>
    <row r="17" spans="1:4" x14ac:dyDescent="0.2">
      <c r="A17" s="280" t="s">
        <v>670</v>
      </c>
      <c r="B17" s="281"/>
      <c r="C17" s="281"/>
      <c r="D17" s="281"/>
    </row>
    <row r="18" spans="1:4" x14ac:dyDescent="0.2">
      <c r="A18" s="280"/>
      <c r="B18" s="281"/>
      <c r="C18" s="281"/>
      <c r="D18" s="281"/>
    </row>
    <row r="19" spans="1:4" x14ac:dyDescent="0.2">
      <c r="A19" s="280"/>
      <c r="B19" s="281"/>
      <c r="C19" s="281"/>
      <c r="D19" s="281"/>
    </row>
    <row r="20" spans="1:4" x14ac:dyDescent="0.2">
      <c r="A20" s="280"/>
      <c r="B20" s="281"/>
      <c r="C20" s="281"/>
      <c r="D20" s="281"/>
    </row>
    <row r="21" spans="1:4" x14ac:dyDescent="0.2">
      <c r="A21" s="282"/>
      <c r="B21" s="283"/>
      <c r="C21" s="281"/>
      <c r="D21" s="281"/>
    </row>
    <row r="22" spans="1:4" x14ac:dyDescent="0.2">
      <c r="A22" s="280"/>
      <c r="B22" s="281"/>
      <c r="C22" s="281"/>
      <c r="D22" s="281"/>
    </row>
    <row r="23" spans="1:4" x14ac:dyDescent="0.2">
      <c r="A23" s="280"/>
      <c r="B23" s="281"/>
      <c r="C23" s="281"/>
      <c r="D23" s="281"/>
    </row>
    <row r="24" spans="1:4" x14ac:dyDescent="0.2">
      <c r="A24" s="280"/>
      <c r="B24" s="281"/>
      <c r="C24" s="281"/>
      <c r="D24" s="281"/>
    </row>
    <row r="25" spans="1:4" x14ac:dyDescent="0.2">
      <c r="A25" s="280"/>
      <c r="B25" s="281"/>
      <c r="C25" s="281"/>
      <c r="D25" s="281"/>
    </row>
    <row r="26" spans="1:4" x14ac:dyDescent="0.2">
      <c r="A26" s="280"/>
      <c r="B26" s="281"/>
      <c r="C26" s="281"/>
      <c r="D26" s="281"/>
    </row>
    <row r="27" spans="1:4" x14ac:dyDescent="0.2">
      <c r="A27" s="280" t="s">
        <v>671</v>
      </c>
      <c r="B27" s="283">
        <v>0</v>
      </c>
      <c r="C27" s="283">
        <v>0</v>
      </c>
      <c r="D27" s="283">
        <v>0</v>
      </c>
    </row>
    <row r="28" spans="1:4" x14ac:dyDescent="0.2">
      <c r="A28" s="284"/>
      <c r="B28" s="285"/>
      <c r="C28" s="285"/>
      <c r="D28" s="285"/>
    </row>
    <row r="29" spans="1:4" x14ac:dyDescent="0.2">
      <c r="A29" s="286" t="s">
        <v>672</v>
      </c>
      <c r="B29" s="283">
        <v>0</v>
      </c>
      <c r="C29" s="283">
        <v>0</v>
      </c>
      <c r="D29" s="283">
        <v>0</v>
      </c>
    </row>
    <row r="30" spans="1:4" x14ac:dyDescent="0.2">
      <c r="A30" s="287"/>
      <c r="B30" s="287"/>
      <c r="C30" s="287"/>
      <c r="D30" s="287"/>
    </row>
    <row r="31" spans="1:4" x14ac:dyDescent="0.2">
      <c r="A31" s="288" t="s">
        <v>594</v>
      </c>
      <c r="B31" s="287"/>
      <c r="C31" s="287"/>
      <c r="D31" s="287"/>
    </row>
    <row r="32" spans="1:4" x14ac:dyDescent="0.2">
      <c r="A32" s="287"/>
      <c r="B32" s="287"/>
      <c r="C32" s="287"/>
      <c r="D32" s="287"/>
    </row>
    <row r="33" spans="1:5" x14ac:dyDescent="0.2">
      <c r="A33" s="287"/>
      <c r="B33" s="287"/>
      <c r="C33" s="287"/>
      <c r="D33" s="287"/>
    </row>
    <row r="34" spans="1:5" x14ac:dyDescent="0.2">
      <c r="A34" s="287"/>
      <c r="B34" s="287"/>
      <c r="C34" s="287"/>
      <c r="D34" s="287"/>
    </row>
    <row r="35" spans="1:5" x14ac:dyDescent="0.2">
      <c r="A35" s="380" t="s">
        <v>804</v>
      </c>
      <c r="B35" s="137"/>
      <c r="C35" s="505" t="s">
        <v>805</v>
      </c>
      <c r="D35" s="505"/>
      <c r="E35" s="505"/>
    </row>
    <row r="36" spans="1:5" x14ac:dyDescent="0.2">
      <c r="A36" s="380" t="s">
        <v>800</v>
      </c>
      <c r="B36" s="137"/>
      <c r="C36" s="505" t="s">
        <v>802</v>
      </c>
      <c r="D36" s="505"/>
      <c r="E36" s="505"/>
    </row>
    <row r="37" spans="1:5" x14ac:dyDescent="0.2">
      <c r="A37" s="380" t="s">
        <v>801</v>
      </c>
      <c r="B37" s="137"/>
      <c r="C37" s="505" t="s">
        <v>803</v>
      </c>
      <c r="D37" s="505"/>
      <c r="E37" s="505"/>
    </row>
  </sheetData>
  <sheetProtection formatCells="0" formatColumns="0" formatRows="0" insertRows="0" deleteRows="0" sort="0" autoFilter="0"/>
  <mergeCells count="7">
    <mergeCell ref="C37:E37"/>
    <mergeCell ref="A1:D1"/>
    <mergeCell ref="A3:A4"/>
    <mergeCell ref="A5:D5"/>
    <mergeCell ref="A16:D16"/>
    <mergeCell ref="C35:E35"/>
    <mergeCell ref="C36:E36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E42" sqref="E42"/>
    </sheetView>
  </sheetViews>
  <sheetFormatPr baseColWidth="10" defaultRowHeight="11.25" x14ac:dyDescent="0.2"/>
  <cols>
    <col min="1" max="1" width="47.5" style="289" customWidth="1"/>
    <col min="2" max="2" width="26.6640625" style="289" customWidth="1"/>
    <col min="3" max="3" width="22.5" style="289" customWidth="1"/>
    <col min="4" max="16384" width="12" style="289"/>
  </cols>
  <sheetData>
    <row r="1" spans="1:3" ht="35.1" customHeight="1" x14ac:dyDescent="0.2">
      <c r="A1" s="568" t="s">
        <v>673</v>
      </c>
      <c r="B1" s="568"/>
      <c r="C1" s="568"/>
    </row>
    <row r="2" spans="1:3" x14ac:dyDescent="0.2">
      <c r="A2" s="290"/>
      <c r="B2" s="290"/>
      <c r="C2" s="290"/>
    </row>
    <row r="3" spans="1:3" ht="24.95" customHeight="1" x14ac:dyDescent="0.2">
      <c r="A3" s="279" t="s">
        <v>660</v>
      </c>
      <c r="B3" s="279" t="s">
        <v>546</v>
      </c>
      <c r="C3" s="279" t="s">
        <v>583</v>
      </c>
    </row>
    <row r="4" spans="1:3" ht="15" customHeight="1" x14ac:dyDescent="0.2">
      <c r="A4" s="569" t="s">
        <v>674</v>
      </c>
      <c r="B4" s="569"/>
      <c r="C4" s="569"/>
    </row>
    <row r="5" spans="1:3" x14ac:dyDescent="0.2">
      <c r="A5" s="291" t="s">
        <v>667</v>
      </c>
      <c r="B5" s="292"/>
      <c r="C5" s="292"/>
    </row>
    <row r="6" spans="1:3" x14ac:dyDescent="0.2">
      <c r="A6" s="293"/>
      <c r="B6" s="292"/>
      <c r="C6" s="292"/>
    </row>
    <row r="7" spans="1:3" x14ac:dyDescent="0.2">
      <c r="A7" s="294" t="s">
        <v>675</v>
      </c>
      <c r="B7" s="295"/>
      <c r="C7" s="295"/>
    </row>
    <row r="8" spans="1:3" x14ac:dyDescent="0.2">
      <c r="A8" s="294"/>
      <c r="B8" s="295"/>
      <c r="C8" s="295"/>
    </row>
    <row r="9" spans="1:3" x14ac:dyDescent="0.2">
      <c r="A9" s="296"/>
      <c r="B9" s="297"/>
      <c r="C9" s="297"/>
    </row>
    <row r="10" spans="1:3" x14ac:dyDescent="0.2">
      <c r="A10" s="294"/>
      <c r="B10" s="295"/>
      <c r="C10" s="295"/>
    </row>
    <row r="11" spans="1:3" x14ac:dyDescent="0.2">
      <c r="A11" s="294"/>
      <c r="B11" s="295"/>
      <c r="C11" s="295"/>
    </row>
    <row r="12" spans="1:3" x14ac:dyDescent="0.2">
      <c r="A12" s="294"/>
      <c r="B12" s="295"/>
      <c r="C12" s="295"/>
    </row>
    <row r="13" spans="1:3" x14ac:dyDescent="0.2">
      <c r="A13" s="294"/>
      <c r="B13" s="295"/>
      <c r="C13" s="295"/>
    </row>
    <row r="14" spans="1:3" x14ac:dyDescent="0.2">
      <c r="A14" s="298" t="s">
        <v>676</v>
      </c>
      <c r="B14" s="297">
        <v>0</v>
      </c>
      <c r="C14" s="297">
        <v>0</v>
      </c>
    </row>
    <row r="15" spans="1:3" x14ac:dyDescent="0.2">
      <c r="A15" s="299"/>
      <c r="B15" s="300"/>
      <c r="C15" s="300"/>
    </row>
    <row r="16" spans="1:3" ht="15" customHeight="1" x14ac:dyDescent="0.2">
      <c r="A16" s="570" t="s">
        <v>669</v>
      </c>
      <c r="B16" s="570"/>
      <c r="C16" s="570"/>
    </row>
    <row r="17" spans="1:3" x14ac:dyDescent="0.2">
      <c r="A17" s="294" t="s">
        <v>670</v>
      </c>
      <c r="B17" s="295"/>
      <c r="C17" s="295"/>
    </row>
    <row r="18" spans="1:3" x14ac:dyDescent="0.2">
      <c r="A18" s="296"/>
      <c r="B18" s="295"/>
      <c r="C18" s="295"/>
    </row>
    <row r="19" spans="1:3" x14ac:dyDescent="0.2">
      <c r="A19" s="296"/>
      <c r="B19" s="295"/>
      <c r="C19" s="295"/>
    </row>
    <row r="20" spans="1:3" x14ac:dyDescent="0.2">
      <c r="A20" s="296"/>
      <c r="B20" s="295"/>
      <c r="C20" s="295"/>
    </row>
    <row r="21" spans="1:3" x14ac:dyDescent="0.2">
      <c r="A21" s="296"/>
      <c r="B21" s="297"/>
      <c r="C21" s="297"/>
    </row>
    <row r="22" spans="1:3" x14ac:dyDescent="0.2">
      <c r="A22" s="296"/>
      <c r="B22" s="295"/>
      <c r="C22" s="295"/>
    </row>
    <row r="23" spans="1:3" x14ac:dyDescent="0.2">
      <c r="A23" s="296"/>
      <c r="B23" s="295"/>
      <c r="C23" s="295"/>
    </row>
    <row r="24" spans="1:3" x14ac:dyDescent="0.2">
      <c r="A24" s="296"/>
      <c r="B24" s="295"/>
      <c r="C24" s="295"/>
    </row>
    <row r="25" spans="1:3" x14ac:dyDescent="0.2">
      <c r="A25" s="296"/>
      <c r="B25" s="295"/>
      <c r="C25" s="295"/>
    </row>
    <row r="26" spans="1:3" x14ac:dyDescent="0.2">
      <c r="A26" s="298" t="s">
        <v>677</v>
      </c>
      <c r="B26" s="297">
        <v>0</v>
      </c>
      <c r="C26" s="297">
        <v>0</v>
      </c>
    </row>
    <row r="27" spans="1:3" x14ac:dyDescent="0.2">
      <c r="A27" s="299"/>
      <c r="B27" s="300"/>
      <c r="C27" s="300"/>
    </row>
    <row r="28" spans="1:3" x14ac:dyDescent="0.2">
      <c r="A28" s="298" t="s">
        <v>672</v>
      </c>
      <c r="B28" s="297">
        <v>0</v>
      </c>
      <c r="C28" s="297">
        <v>0</v>
      </c>
    </row>
    <row r="29" spans="1:3" x14ac:dyDescent="0.2">
      <c r="B29" s="301"/>
      <c r="C29" s="301"/>
    </row>
    <row r="30" spans="1:3" x14ac:dyDescent="0.2">
      <c r="A30" s="302" t="s">
        <v>594</v>
      </c>
    </row>
    <row r="35" spans="1:5" x14ac:dyDescent="0.2">
      <c r="A35" s="380" t="s">
        <v>804</v>
      </c>
      <c r="B35" s="137"/>
      <c r="C35" s="505" t="s">
        <v>805</v>
      </c>
      <c r="D35" s="505"/>
      <c r="E35" s="505"/>
    </row>
    <row r="36" spans="1:5" x14ac:dyDescent="0.2">
      <c r="A36" s="380" t="s">
        <v>800</v>
      </c>
      <c r="B36" s="137"/>
      <c r="C36" s="505" t="s">
        <v>802</v>
      </c>
      <c r="D36" s="505"/>
      <c r="E36" s="505"/>
    </row>
    <row r="37" spans="1:5" x14ac:dyDescent="0.2">
      <c r="A37" s="380" t="s">
        <v>801</v>
      </c>
      <c r="B37" s="137"/>
      <c r="C37" s="505" t="s">
        <v>803</v>
      </c>
      <c r="D37" s="505"/>
      <c r="E37" s="505"/>
    </row>
  </sheetData>
  <sheetProtection formatCells="0" formatColumns="0" formatRows="0" insertRows="0" deleteRows="0"/>
  <mergeCells count="6">
    <mergeCell ref="C37:E37"/>
    <mergeCell ref="A1:C1"/>
    <mergeCell ref="A4:C4"/>
    <mergeCell ref="A16:C16"/>
    <mergeCell ref="C35:E35"/>
    <mergeCell ref="C36:E36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E42" sqref="E42"/>
    </sheetView>
  </sheetViews>
  <sheetFormatPr baseColWidth="10" defaultRowHeight="11.25" x14ac:dyDescent="0.2"/>
  <cols>
    <col min="1" max="1" width="1" style="196" customWidth="1"/>
    <col min="2" max="2" width="55.83203125" style="196" customWidth="1"/>
    <col min="3" max="3" width="22.83203125" style="196" customWidth="1"/>
    <col min="4" max="4" width="21.83203125" style="196" customWidth="1"/>
    <col min="5" max="5" width="22.83203125" style="196" customWidth="1"/>
    <col min="6" max="16384" width="12" style="196"/>
  </cols>
  <sheetData>
    <row r="1" spans="1:5" ht="39.950000000000003" customHeight="1" x14ac:dyDescent="0.2">
      <c r="A1" s="526" t="s">
        <v>678</v>
      </c>
      <c r="B1" s="527"/>
      <c r="C1" s="527"/>
      <c r="D1" s="527"/>
      <c r="E1" s="528"/>
    </row>
    <row r="2" spans="1:5" x14ac:dyDescent="0.2">
      <c r="A2" s="303"/>
      <c r="B2" s="303"/>
      <c r="C2" s="303"/>
      <c r="D2" s="303"/>
      <c r="E2" s="303"/>
    </row>
    <row r="3" spans="1:5" ht="15" customHeight="1" x14ac:dyDescent="0.2">
      <c r="A3" s="571" t="s">
        <v>111</v>
      </c>
      <c r="B3" s="572"/>
      <c r="C3" s="168" t="s">
        <v>543</v>
      </c>
      <c r="D3" s="168" t="s">
        <v>546</v>
      </c>
      <c r="E3" s="168" t="s">
        <v>679</v>
      </c>
    </row>
    <row r="4" spans="1:5" ht="12" thickBot="1" x14ac:dyDescent="0.25">
      <c r="A4" s="304"/>
      <c r="B4" s="305"/>
      <c r="C4" s="306"/>
      <c r="D4" s="306"/>
      <c r="E4" s="306"/>
    </row>
    <row r="5" spans="1:5" ht="12.95" customHeight="1" thickBot="1" x14ac:dyDescent="0.25">
      <c r="A5" s="307" t="s">
        <v>680</v>
      </c>
      <c r="B5" s="308"/>
      <c r="C5" s="309">
        <f>C6+C7</f>
        <v>29035322.98</v>
      </c>
      <c r="D5" s="309">
        <f>D6+D7</f>
        <v>60000339.600000001</v>
      </c>
      <c r="E5" s="309">
        <f>E6+E7</f>
        <v>53869154.990000002</v>
      </c>
    </row>
    <row r="6" spans="1:5" ht="12.95" customHeight="1" x14ac:dyDescent="0.2">
      <c r="A6" s="310"/>
      <c r="B6" s="311" t="s">
        <v>681</v>
      </c>
      <c r="C6" s="312"/>
      <c r="D6" s="312"/>
      <c r="E6" s="312"/>
    </row>
    <row r="7" spans="1:5" ht="12.95" customHeight="1" x14ac:dyDescent="0.2">
      <c r="A7" s="313"/>
      <c r="B7" s="314" t="s">
        <v>682</v>
      </c>
      <c r="C7" s="315">
        <v>29035322.98</v>
      </c>
      <c r="D7" s="315">
        <v>60000339.600000001</v>
      </c>
      <c r="E7" s="315">
        <v>53869154.990000002</v>
      </c>
    </row>
    <row r="8" spans="1:5" ht="12" thickBot="1" x14ac:dyDescent="0.25">
      <c r="A8" s="316"/>
      <c r="B8" s="317"/>
      <c r="C8" s="318"/>
      <c r="D8" s="318"/>
      <c r="E8" s="318"/>
    </row>
    <row r="9" spans="1:5" ht="12.95" customHeight="1" thickBot="1" x14ac:dyDescent="0.25">
      <c r="A9" s="307" t="s">
        <v>683</v>
      </c>
      <c r="B9" s="319"/>
      <c r="C9" s="309">
        <f>C10+C11</f>
        <v>29035322.98</v>
      </c>
      <c r="D9" s="309">
        <f>D10+D11</f>
        <v>77871429.629999995</v>
      </c>
      <c r="E9" s="309">
        <f>E10+E11</f>
        <v>77168438.159999996</v>
      </c>
    </row>
    <row r="10" spans="1:5" ht="12.95" customHeight="1" x14ac:dyDescent="0.2">
      <c r="A10" s="310"/>
      <c r="B10" s="311" t="s">
        <v>684</v>
      </c>
      <c r="C10" s="312"/>
      <c r="D10" s="312"/>
      <c r="E10" s="312"/>
    </row>
    <row r="11" spans="1:5" ht="12.95" customHeight="1" x14ac:dyDescent="0.2">
      <c r="A11" s="313"/>
      <c r="B11" s="314" t="s">
        <v>685</v>
      </c>
      <c r="C11" s="315">
        <v>29035322.98</v>
      </c>
      <c r="D11" s="315">
        <v>77871429.629999995</v>
      </c>
      <c r="E11" s="315">
        <v>77168438.159999996</v>
      </c>
    </row>
    <row r="12" spans="1:5" ht="12" thickBot="1" x14ac:dyDescent="0.25">
      <c r="A12" s="316"/>
      <c r="B12" s="317"/>
      <c r="C12" s="318"/>
      <c r="D12" s="318"/>
      <c r="E12" s="318"/>
    </row>
    <row r="13" spans="1:5" ht="12.95" customHeight="1" thickBot="1" x14ac:dyDescent="0.25">
      <c r="A13" s="307" t="s">
        <v>686</v>
      </c>
      <c r="B13" s="319"/>
      <c r="C13" s="309">
        <f>C5-C9</f>
        <v>0</v>
      </c>
      <c r="D13" s="309">
        <f>D5-D9</f>
        <v>-17871090.029999994</v>
      </c>
      <c r="E13" s="309">
        <f>E5-E9</f>
        <v>-23299283.169999994</v>
      </c>
    </row>
    <row r="14" spans="1:5" x14ac:dyDescent="0.2">
      <c r="A14" s="320"/>
      <c r="B14" s="321"/>
      <c r="C14" s="322"/>
      <c r="D14" s="322"/>
      <c r="E14" s="322"/>
    </row>
    <row r="15" spans="1:5" ht="15" customHeight="1" x14ac:dyDescent="0.2">
      <c r="A15" s="571" t="s">
        <v>111</v>
      </c>
      <c r="B15" s="572"/>
      <c r="C15" s="168" t="s">
        <v>543</v>
      </c>
      <c r="D15" s="168" t="s">
        <v>546</v>
      </c>
      <c r="E15" s="168" t="s">
        <v>679</v>
      </c>
    </row>
    <row r="16" spans="1:5" x14ac:dyDescent="0.2">
      <c r="A16" s="313"/>
      <c r="B16" s="314"/>
      <c r="C16" s="323"/>
      <c r="D16" s="323"/>
      <c r="E16" s="323"/>
    </row>
    <row r="17" spans="1:5" ht="12.95" customHeight="1" x14ac:dyDescent="0.2">
      <c r="A17" s="324" t="s">
        <v>687</v>
      </c>
      <c r="B17" s="314"/>
      <c r="C17" s="323">
        <f>C13</f>
        <v>0</v>
      </c>
      <c r="D17" s="323">
        <f>D13</f>
        <v>-17871090.029999994</v>
      </c>
      <c r="E17" s="323">
        <f>E13</f>
        <v>-23299283.169999994</v>
      </c>
    </row>
    <row r="18" spans="1:5" x14ac:dyDescent="0.2">
      <c r="A18" s="313"/>
      <c r="B18" s="314"/>
      <c r="C18" s="323"/>
      <c r="D18" s="323"/>
      <c r="E18" s="323"/>
    </row>
    <row r="19" spans="1:5" ht="12.95" customHeight="1" x14ac:dyDescent="0.2">
      <c r="A19" s="324" t="s">
        <v>688</v>
      </c>
      <c r="B19" s="314"/>
      <c r="C19" s="315">
        <v>0</v>
      </c>
      <c r="D19" s="315">
        <v>0</v>
      </c>
      <c r="E19" s="315">
        <v>0</v>
      </c>
    </row>
    <row r="20" spans="1:5" ht="12" thickBot="1" x14ac:dyDescent="0.25">
      <c r="A20" s="316"/>
      <c r="B20" s="325"/>
      <c r="C20" s="318"/>
      <c r="D20" s="318"/>
      <c r="E20" s="318"/>
    </row>
    <row r="21" spans="1:5" ht="12.95" customHeight="1" thickBot="1" x14ac:dyDescent="0.25">
      <c r="A21" s="307" t="s">
        <v>689</v>
      </c>
      <c r="B21" s="319"/>
      <c r="C21" s="309">
        <f>C17-C19</f>
        <v>0</v>
      </c>
      <c r="D21" s="309">
        <f>D17-D19</f>
        <v>-17871090.029999994</v>
      </c>
      <c r="E21" s="309">
        <f>E17-E19</f>
        <v>-23299283.169999994</v>
      </c>
    </row>
    <row r="22" spans="1:5" x14ac:dyDescent="0.2">
      <c r="A22" s="320"/>
      <c r="B22" s="321"/>
      <c r="C22" s="322"/>
      <c r="D22" s="322"/>
      <c r="E22" s="322"/>
    </row>
    <row r="23" spans="1:5" ht="15" customHeight="1" x14ac:dyDescent="0.2">
      <c r="A23" s="571" t="s">
        <v>111</v>
      </c>
      <c r="B23" s="572"/>
      <c r="C23" s="168" t="s">
        <v>543</v>
      </c>
      <c r="D23" s="168" t="s">
        <v>546</v>
      </c>
      <c r="E23" s="168" t="s">
        <v>679</v>
      </c>
    </row>
    <row r="24" spans="1:5" x14ac:dyDescent="0.2">
      <c r="A24" s="313"/>
      <c r="B24" s="314"/>
      <c r="C24" s="323"/>
      <c r="D24" s="323"/>
      <c r="E24" s="323"/>
    </row>
    <row r="25" spans="1:5" ht="12.95" customHeight="1" x14ac:dyDescent="0.2">
      <c r="A25" s="324" t="s">
        <v>690</v>
      </c>
      <c r="B25" s="314"/>
      <c r="C25" s="315"/>
      <c r="D25" s="315"/>
      <c r="E25" s="315"/>
    </row>
    <row r="26" spans="1:5" x14ac:dyDescent="0.2">
      <c r="A26" s="313"/>
      <c r="B26" s="314"/>
      <c r="C26" s="315"/>
      <c r="D26" s="315"/>
      <c r="E26" s="315"/>
    </row>
    <row r="27" spans="1:5" ht="12.95" customHeight="1" x14ac:dyDescent="0.2">
      <c r="A27" s="324" t="s">
        <v>691</v>
      </c>
      <c r="B27" s="314"/>
      <c r="C27" s="315"/>
      <c r="D27" s="315"/>
      <c r="E27" s="315"/>
    </row>
    <row r="28" spans="1:5" ht="12" thickBot="1" x14ac:dyDescent="0.25">
      <c r="A28" s="316"/>
      <c r="B28" s="325"/>
      <c r="C28" s="318"/>
      <c r="D28" s="318"/>
      <c r="E28" s="318"/>
    </row>
    <row r="29" spans="1:5" ht="12.95" customHeight="1" thickBot="1" x14ac:dyDescent="0.25">
      <c r="A29" s="307" t="s">
        <v>692</v>
      </c>
      <c r="B29" s="319"/>
      <c r="C29" s="309">
        <f>C25-C27</f>
        <v>0</v>
      </c>
      <c r="D29" s="309">
        <f>D25-D27</f>
        <v>0</v>
      </c>
      <c r="E29" s="309">
        <f>E25-E27</f>
        <v>0</v>
      </c>
    </row>
    <row r="35" spans="2:6" x14ac:dyDescent="0.2">
      <c r="B35" s="380" t="s">
        <v>804</v>
      </c>
      <c r="C35" s="137"/>
      <c r="D35" s="505" t="s">
        <v>805</v>
      </c>
      <c r="E35" s="505"/>
      <c r="F35" s="505"/>
    </row>
    <row r="36" spans="2:6" x14ac:dyDescent="0.2">
      <c r="B36" s="380" t="s">
        <v>800</v>
      </c>
      <c r="C36" s="137"/>
      <c r="D36" s="505" t="s">
        <v>802</v>
      </c>
      <c r="E36" s="505"/>
      <c r="F36" s="505"/>
    </row>
    <row r="37" spans="2:6" x14ac:dyDescent="0.2">
      <c r="B37" s="380" t="s">
        <v>801</v>
      </c>
      <c r="C37" s="137"/>
      <c r="D37" s="505" t="s">
        <v>803</v>
      </c>
      <c r="E37" s="505"/>
      <c r="F37" s="505"/>
    </row>
  </sheetData>
  <mergeCells count="7">
    <mergeCell ref="D37:F37"/>
    <mergeCell ref="A1:E1"/>
    <mergeCell ref="A3:B3"/>
    <mergeCell ref="A15:B15"/>
    <mergeCell ref="A23:B23"/>
    <mergeCell ref="D35:F35"/>
    <mergeCell ref="D36:F36"/>
  </mergeCells>
  <pageMargins left="0.7" right="0.7" top="0.75" bottom="0.75" header="0.3" footer="0.3"/>
  <pageSetup orientation="landscape" r:id="rId1"/>
  <ignoredErrors>
    <ignoredError sqref="C5:E29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zoomScaleSheetLayoutView="90" workbookViewId="0">
      <selection activeCell="E42" sqref="E42:G42"/>
    </sheetView>
  </sheetViews>
  <sheetFormatPr baseColWidth="10" defaultRowHeight="11.25" x14ac:dyDescent="0.2"/>
  <cols>
    <col min="1" max="1" width="0.33203125" style="327" customWidth="1"/>
    <col min="2" max="2" width="1.33203125" style="327" customWidth="1"/>
    <col min="3" max="3" width="72.83203125" style="327" customWidth="1"/>
    <col min="4" max="4" width="18.33203125" style="327" customWidth="1"/>
    <col min="5" max="5" width="21.83203125" style="327" customWidth="1"/>
    <col min="6" max="6" width="18.33203125" style="327" customWidth="1"/>
    <col min="7" max="9" width="18.33203125" style="341" customWidth="1"/>
    <col min="10" max="16384" width="12" style="327"/>
  </cols>
  <sheetData>
    <row r="1" spans="1:9" ht="50.1" customHeight="1" x14ac:dyDescent="0.2">
      <c r="A1" s="326"/>
      <c r="B1" s="553" t="s">
        <v>693</v>
      </c>
      <c r="C1" s="553"/>
      <c r="D1" s="553"/>
      <c r="E1" s="553"/>
      <c r="F1" s="553"/>
      <c r="G1" s="553"/>
      <c r="H1" s="553"/>
      <c r="I1" s="554"/>
    </row>
    <row r="2" spans="1:9" ht="15" customHeight="1" x14ac:dyDescent="0.2">
      <c r="A2" s="326"/>
      <c r="B2" s="573" t="s">
        <v>111</v>
      </c>
      <c r="C2" s="547"/>
      <c r="D2" s="553" t="s">
        <v>579</v>
      </c>
      <c r="E2" s="553"/>
      <c r="F2" s="553"/>
      <c r="G2" s="553"/>
      <c r="H2" s="553"/>
      <c r="I2" s="555" t="s">
        <v>580</v>
      </c>
    </row>
    <row r="3" spans="1:9" ht="24.95" customHeight="1" x14ac:dyDescent="0.2">
      <c r="A3" s="326"/>
      <c r="B3" s="574"/>
      <c r="C3" s="549"/>
      <c r="D3" s="328" t="s">
        <v>581</v>
      </c>
      <c r="E3" s="244" t="s">
        <v>582</v>
      </c>
      <c r="F3" s="244" t="s">
        <v>545</v>
      </c>
      <c r="G3" s="244" t="s">
        <v>546</v>
      </c>
      <c r="H3" s="329" t="s">
        <v>583</v>
      </c>
      <c r="I3" s="556"/>
    </row>
    <row r="4" spans="1:9" x14ac:dyDescent="0.2">
      <c r="A4" s="326"/>
      <c r="B4" s="575"/>
      <c r="C4" s="551"/>
      <c r="D4" s="245">
        <v>1</v>
      </c>
      <c r="E4" s="245">
        <v>2</v>
      </c>
      <c r="F4" s="245" t="s">
        <v>584</v>
      </c>
      <c r="G4" s="245">
        <v>4</v>
      </c>
      <c r="H4" s="245">
        <v>5</v>
      </c>
      <c r="I4" s="245" t="s">
        <v>585</v>
      </c>
    </row>
    <row r="5" spans="1:9" x14ac:dyDescent="0.2">
      <c r="A5" s="330"/>
      <c r="B5" s="331" t="s">
        <v>694</v>
      </c>
      <c r="D5" s="332"/>
      <c r="E5" s="332"/>
      <c r="F5" s="332"/>
      <c r="G5" s="332"/>
      <c r="H5" s="332"/>
      <c r="I5" s="332"/>
    </row>
    <row r="6" spans="1:9" x14ac:dyDescent="0.2">
      <c r="A6" s="333">
        <v>0</v>
      </c>
      <c r="B6" s="334" t="s">
        <v>695</v>
      </c>
      <c r="C6" s="335"/>
      <c r="D6" s="336">
        <f>SUM(D7:D8)</f>
        <v>0</v>
      </c>
      <c r="E6" s="336">
        <f>SUM(E7:E8)</f>
        <v>0</v>
      </c>
      <c r="F6" s="336">
        <f t="shared" ref="F6:I6" si="0">SUM(F7:F8)</f>
        <v>0</v>
      </c>
      <c r="G6" s="336">
        <f t="shared" si="0"/>
        <v>0</v>
      </c>
      <c r="H6" s="336">
        <f t="shared" si="0"/>
        <v>0</v>
      </c>
      <c r="I6" s="336">
        <f t="shared" si="0"/>
        <v>0</v>
      </c>
    </row>
    <row r="7" spans="1:9" x14ac:dyDescent="0.2">
      <c r="A7" s="333" t="s">
        <v>696</v>
      </c>
      <c r="B7" s="337"/>
      <c r="C7" s="338" t="s">
        <v>697</v>
      </c>
      <c r="D7" s="339">
        <v>0</v>
      </c>
      <c r="E7" s="339">
        <v>0</v>
      </c>
      <c r="F7" s="339">
        <f>D7+E7</f>
        <v>0</v>
      </c>
      <c r="G7" s="339">
        <v>0</v>
      </c>
      <c r="H7" s="339">
        <v>0</v>
      </c>
      <c r="I7" s="339">
        <f>F7-G7</f>
        <v>0</v>
      </c>
    </row>
    <row r="8" spans="1:9" x14ac:dyDescent="0.2">
      <c r="A8" s="333" t="s">
        <v>698</v>
      </c>
      <c r="B8" s="337"/>
      <c r="C8" s="338" t="s">
        <v>699</v>
      </c>
      <c r="D8" s="339">
        <v>0</v>
      </c>
      <c r="E8" s="339">
        <v>0</v>
      </c>
      <c r="F8" s="339">
        <f>D8+E8</f>
        <v>0</v>
      </c>
      <c r="G8" s="339">
        <v>0</v>
      </c>
      <c r="H8" s="339">
        <v>0</v>
      </c>
      <c r="I8" s="339">
        <f>F8-G8</f>
        <v>0</v>
      </c>
    </row>
    <row r="9" spans="1:9" x14ac:dyDescent="0.2">
      <c r="A9" s="333">
        <v>0</v>
      </c>
      <c r="B9" s="334" t="s">
        <v>700</v>
      </c>
      <c r="C9" s="335"/>
      <c r="D9" s="336">
        <f>SUM(D10:D17)</f>
        <v>27512065.850000001</v>
      </c>
      <c r="E9" s="336">
        <f>SUM(E10:E17)</f>
        <v>90003376.739999995</v>
      </c>
      <c r="F9" s="336">
        <f t="shared" ref="F9:I9" si="1">SUM(F10:F17)</f>
        <v>117515442.59</v>
      </c>
      <c r="G9" s="336">
        <f t="shared" si="1"/>
        <v>75497745.649999991</v>
      </c>
      <c r="H9" s="336">
        <f t="shared" si="1"/>
        <v>74794754.180000007</v>
      </c>
      <c r="I9" s="336">
        <f t="shared" si="1"/>
        <v>42017696.940000013</v>
      </c>
    </row>
    <row r="10" spans="1:9" x14ac:dyDescent="0.2">
      <c r="A10" s="333" t="s">
        <v>701</v>
      </c>
      <c r="B10" s="337"/>
      <c r="C10" s="338" t="s">
        <v>702</v>
      </c>
      <c r="D10" s="339">
        <v>17662470.350000001</v>
      </c>
      <c r="E10" s="339">
        <v>80615361.739999995</v>
      </c>
      <c r="F10" s="339">
        <f t="shared" ref="F10:F17" si="2">D10+E10</f>
        <v>98277832.090000004</v>
      </c>
      <c r="G10" s="339">
        <v>67368047.959999993</v>
      </c>
      <c r="H10" s="339">
        <v>67224148.359999999</v>
      </c>
      <c r="I10" s="339">
        <f t="shared" ref="I10:I17" si="3">F10-G10</f>
        <v>30909784.13000001</v>
      </c>
    </row>
    <row r="11" spans="1:9" x14ac:dyDescent="0.2">
      <c r="A11" s="333" t="s">
        <v>664</v>
      </c>
      <c r="B11" s="337"/>
      <c r="C11" s="338" t="s">
        <v>703</v>
      </c>
      <c r="D11" s="339">
        <v>0</v>
      </c>
      <c r="E11" s="339">
        <v>0</v>
      </c>
      <c r="F11" s="339">
        <f t="shared" si="2"/>
        <v>0</v>
      </c>
      <c r="G11" s="339">
        <v>0</v>
      </c>
      <c r="H11" s="339">
        <v>0</v>
      </c>
      <c r="I11" s="339">
        <f t="shared" si="3"/>
        <v>0</v>
      </c>
    </row>
    <row r="12" spans="1:9" x14ac:dyDescent="0.2">
      <c r="A12" s="333" t="s">
        <v>704</v>
      </c>
      <c r="B12" s="337"/>
      <c r="C12" s="338" t="s">
        <v>705</v>
      </c>
      <c r="D12" s="339">
        <v>9849595.5</v>
      </c>
      <c r="E12" s="339">
        <v>9388015</v>
      </c>
      <c r="F12" s="339">
        <f t="shared" si="2"/>
        <v>19237610.5</v>
      </c>
      <c r="G12" s="339">
        <v>8129697.6900000004</v>
      </c>
      <c r="H12" s="339">
        <v>7570605.8200000003</v>
      </c>
      <c r="I12" s="339">
        <f t="shared" si="3"/>
        <v>11107912.809999999</v>
      </c>
    </row>
    <row r="13" spans="1:9" x14ac:dyDescent="0.2">
      <c r="A13" s="333" t="s">
        <v>706</v>
      </c>
      <c r="B13" s="337"/>
      <c r="C13" s="338" t="s">
        <v>707</v>
      </c>
      <c r="D13" s="339">
        <v>0</v>
      </c>
      <c r="E13" s="339">
        <v>0</v>
      </c>
      <c r="F13" s="339">
        <f t="shared" si="2"/>
        <v>0</v>
      </c>
      <c r="G13" s="339">
        <v>0</v>
      </c>
      <c r="H13" s="339">
        <v>0</v>
      </c>
      <c r="I13" s="339">
        <f t="shared" si="3"/>
        <v>0</v>
      </c>
    </row>
    <row r="14" spans="1:9" x14ac:dyDescent="0.2">
      <c r="A14" s="333" t="s">
        <v>708</v>
      </c>
      <c r="B14" s="337"/>
      <c r="C14" s="338" t="s">
        <v>709</v>
      </c>
      <c r="D14" s="339">
        <v>0</v>
      </c>
      <c r="E14" s="339">
        <v>0</v>
      </c>
      <c r="F14" s="339">
        <f t="shared" si="2"/>
        <v>0</v>
      </c>
      <c r="G14" s="339">
        <v>0</v>
      </c>
      <c r="H14" s="339">
        <v>0</v>
      </c>
      <c r="I14" s="339">
        <f t="shared" si="3"/>
        <v>0</v>
      </c>
    </row>
    <row r="15" spans="1:9" x14ac:dyDescent="0.2">
      <c r="A15" s="333" t="s">
        <v>663</v>
      </c>
      <c r="B15" s="337"/>
      <c r="C15" s="338" t="s">
        <v>710</v>
      </c>
      <c r="D15" s="339">
        <v>0</v>
      </c>
      <c r="E15" s="339">
        <v>0</v>
      </c>
      <c r="F15" s="339">
        <f t="shared" si="2"/>
        <v>0</v>
      </c>
      <c r="G15" s="339">
        <v>0</v>
      </c>
      <c r="H15" s="339">
        <v>0</v>
      </c>
      <c r="I15" s="339">
        <f t="shared" si="3"/>
        <v>0</v>
      </c>
    </row>
    <row r="16" spans="1:9" x14ac:dyDescent="0.2">
      <c r="A16" s="333" t="s">
        <v>711</v>
      </c>
      <c r="B16" s="337"/>
      <c r="C16" s="338" t="s">
        <v>712</v>
      </c>
      <c r="D16" s="339">
        <v>0</v>
      </c>
      <c r="E16" s="339">
        <v>0</v>
      </c>
      <c r="F16" s="339">
        <f t="shared" si="2"/>
        <v>0</v>
      </c>
      <c r="G16" s="339">
        <v>0</v>
      </c>
      <c r="H16" s="339">
        <v>0</v>
      </c>
      <c r="I16" s="339">
        <f t="shared" si="3"/>
        <v>0</v>
      </c>
    </row>
    <row r="17" spans="1:9" x14ac:dyDescent="0.2">
      <c r="A17" s="333" t="s">
        <v>713</v>
      </c>
      <c r="B17" s="337"/>
      <c r="C17" s="338" t="s">
        <v>714</v>
      </c>
      <c r="D17" s="339">
        <v>0</v>
      </c>
      <c r="E17" s="339">
        <v>0</v>
      </c>
      <c r="F17" s="339">
        <f t="shared" si="2"/>
        <v>0</v>
      </c>
      <c r="G17" s="339">
        <v>0</v>
      </c>
      <c r="H17" s="339">
        <v>0</v>
      </c>
      <c r="I17" s="339">
        <f t="shared" si="3"/>
        <v>0</v>
      </c>
    </row>
    <row r="18" spans="1:9" x14ac:dyDescent="0.2">
      <c r="A18" s="333">
        <v>0</v>
      </c>
      <c r="B18" s="334" t="s">
        <v>715</v>
      </c>
      <c r="C18" s="335"/>
      <c r="D18" s="336">
        <f>SUM(D19:D21)</f>
        <v>1523257.13</v>
      </c>
      <c r="E18" s="336">
        <f>SUM(E19:E21)</f>
        <v>1861832.97</v>
      </c>
      <c r="F18" s="336">
        <f t="shared" ref="F18:I18" si="4">SUM(F19:F21)</f>
        <v>3385090.0999999996</v>
      </c>
      <c r="G18" s="336">
        <f t="shared" si="4"/>
        <v>2373683.98</v>
      </c>
      <c r="H18" s="336">
        <f t="shared" si="4"/>
        <v>2373683.98</v>
      </c>
      <c r="I18" s="336">
        <f t="shared" si="4"/>
        <v>1011406.1199999996</v>
      </c>
    </row>
    <row r="19" spans="1:9" x14ac:dyDescent="0.2">
      <c r="A19" s="333" t="s">
        <v>716</v>
      </c>
      <c r="B19" s="337"/>
      <c r="C19" s="338" t="s">
        <v>717</v>
      </c>
      <c r="D19" s="339">
        <v>1523257.13</v>
      </c>
      <c r="E19" s="339">
        <v>1861832.97</v>
      </c>
      <c r="F19" s="339">
        <f t="shared" ref="F19:F21" si="5">D19+E19</f>
        <v>3385090.0999999996</v>
      </c>
      <c r="G19" s="339">
        <v>2373683.98</v>
      </c>
      <c r="H19" s="339">
        <v>2373683.98</v>
      </c>
      <c r="I19" s="339">
        <f t="shared" ref="I19:I21" si="6">F19-G19</f>
        <v>1011406.1199999996</v>
      </c>
    </row>
    <row r="20" spans="1:9" x14ac:dyDescent="0.2">
      <c r="A20" s="333" t="s">
        <v>718</v>
      </c>
      <c r="B20" s="337"/>
      <c r="C20" s="338" t="s">
        <v>719</v>
      </c>
      <c r="D20" s="339">
        <v>0</v>
      </c>
      <c r="E20" s="339">
        <v>0</v>
      </c>
      <c r="F20" s="339">
        <f t="shared" si="5"/>
        <v>0</v>
      </c>
      <c r="G20" s="339">
        <v>0</v>
      </c>
      <c r="H20" s="339">
        <v>0</v>
      </c>
      <c r="I20" s="339">
        <f t="shared" si="6"/>
        <v>0</v>
      </c>
    </row>
    <row r="21" spans="1:9" x14ac:dyDescent="0.2">
      <c r="A21" s="333" t="s">
        <v>720</v>
      </c>
      <c r="B21" s="337"/>
      <c r="C21" s="338" t="s">
        <v>721</v>
      </c>
      <c r="D21" s="339">
        <v>0</v>
      </c>
      <c r="E21" s="339">
        <v>0</v>
      </c>
      <c r="F21" s="339">
        <f t="shared" si="5"/>
        <v>0</v>
      </c>
      <c r="G21" s="339">
        <v>0</v>
      </c>
      <c r="H21" s="339">
        <v>0</v>
      </c>
      <c r="I21" s="339">
        <f t="shared" si="6"/>
        <v>0</v>
      </c>
    </row>
    <row r="22" spans="1:9" x14ac:dyDescent="0.2">
      <c r="A22" s="333">
        <v>0</v>
      </c>
      <c r="B22" s="334" t="s">
        <v>722</v>
      </c>
      <c r="C22" s="335"/>
      <c r="D22" s="336">
        <f>SUM(D23:D24)</f>
        <v>0</v>
      </c>
      <c r="E22" s="336">
        <f>SUM(E23:E24)</f>
        <v>0</v>
      </c>
      <c r="F22" s="336">
        <f t="shared" ref="F22:I22" si="7">SUM(F23:F24)</f>
        <v>0</v>
      </c>
      <c r="G22" s="336">
        <f t="shared" si="7"/>
        <v>0</v>
      </c>
      <c r="H22" s="336">
        <f t="shared" si="7"/>
        <v>0</v>
      </c>
      <c r="I22" s="336">
        <f t="shared" si="7"/>
        <v>0</v>
      </c>
    </row>
    <row r="23" spans="1:9" x14ac:dyDescent="0.2">
      <c r="A23" s="333" t="s">
        <v>723</v>
      </c>
      <c r="B23" s="337"/>
      <c r="C23" s="338" t="s">
        <v>724</v>
      </c>
      <c r="D23" s="339">
        <v>0</v>
      </c>
      <c r="E23" s="339">
        <v>0</v>
      </c>
      <c r="F23" s="339">
        <f t="shared" ref="F23:F24" si="8">D23+E23</f>
        <v>0</v>
      </c>
      <c r="G23" s="339">
        <v>0</v>
      </c>
      <c r="H23" s="339">
        <v>0</v>
      </c>
      <c r="I23" s="339">
        <f t="shared" ref="I23:I24" si="9">F23-G23</f>
        <v>0</v>
      </c>
    </row>
    <row r="24" spans="1:9" x14ac:dyDescent="0.2">
      <c r="A24" s="333" t="s">
        <v>725</v>
      </c>
      <c r="B24" s="337"/>
      <c r="C24" s="338" t="s">
        <v>726</v>
      </c>
      <c r="D24" s="339">
        <v>0</v>
      </c>
      <c r="E24" s="339">
        <v>0</v>
      </c>
      <c r="F24" s="339">
        <f t="shared" si="8"/>
        <v>0</v>
      </c>
      <c r="G24" s="339">
        <v>0</v>
      </c>
      <c r="H24" s="339">
        <v>0</v>
      </c>
      <c r="I24" s="339">
        <f t="shared" si="9"/>
        <v>0</v>
      </c>
    </row>
    <row r="25" spans="1:9" x14ac:dyDescent="0.2">
      <c r="A25" s="333">
        <v>0</v>
      </c>
      <c r="B25" s="334" t="s">
        <v>727</v>
      </c>
      <c r="C25" s="335"/>
      <c r="D25" s="336">
        <f>SUM(D26:D29)</f>
        <v>0</v>
      </c>
      <c r="E25" s="336">
        <f>SUM(E26:E29)</f>
        <v>0</v>
      </c>
      <c r="F25" s="336">
        <f t="shared" ref="F25:I25" si="10">SUM(F26:F29)</f>
        <v>0</v>
      </c>
      <c r="G25" s="336">
        <f t="shared" si="10"/>
        <v>0</v>
      </c>
      <c r="H25" s="336">
        <f t="shared" si="10"/>
        <v>0</v>
      </c>
      <c r="I25" s="336">
        <f t="shared" si="10"/>
        <v>0</v>
      </c>
    </row>
    <row r="26" spans="1:9" x14ac:dyDescent="0.2">
      <c r="A26" s="333" t="s">
        <v>728</v>
      </c>
      <c r="B26" s="337"/>
      <c r="C26" s="338" t="s">
        <v>729</v>
      </c>
      <c r="D26" s="339">
        <v>0</v>
      </c>
      <c r="E26" s="339">
        <v>0</v>
      </c>
      <c r="F26" s="339">
        <f t="shared" ref="F26:F29" si="11">D26+E26</f>
        <v>0</v>
      </c>
      <c r="G26" s="339">
        <v>0</v>
      </c>
      <c r="H26" s="339">
        <v>0</v>
      </c>
      <c r="I26" s="339">
        <f t="shared" ref="I26:I29" si="12">F26-G26</f>
        <v>0</v>
      </c>
    </row>
    <row r="27" spans="1:9" x14ac:dyDescent="0.2">
      <c r="A27" s="333" t="s">
        <v>730</v>
      </c>
      <c r="B27" s="337"/>
      <c r="C27" s="338" t="s">
        <v>731</v>
      </c>
      <c r="D27" s="339">
        <v>0</v>
      </c>
      <c r="E27" s="339">
        <v>0</v>
      </c>
      <c r="F27" s="339">
        <f t="shared" si="11"/>
        <v>0</v>
      </c>
      <c r="G27" s="339">
        <v>0</v>
      </c>
      <c r="H27" s="339">
        <v>0</v>
      </c>
      <c r="I27" s="339">
        <f t="shared" si="12"/>
        <v>0</v>
      </c>
    </row>
    <row r="28" spans="1:9" x14ac:dyDescent="0.2">
      <c r="A28" s="333" t="s">
        <v>732</v>
      </c>
      <c r="B28" s="337"/>
      <c r="C28" s="338" t="s">
        <v>733</v>
      </c>
      <c r="D28" s="339">
        <v>0</v>
      </c>
      <c r="E28" s="339">
        <v>0</v>
      </c>
      <c r="F28" s="339">
        <f t="shared" si="11"/>
        <v>0</v>
      </c>
      <c r="G28" s="339">
        <v>0</v>
      </c>
      <c r="H28" s="339">
        <v>0</v>
      </c>
      <c r="I28" s="339">
        <f t="shared" si="12"/>
        <v>0</v>
      </c>
    </row>
    <row r="29" spans="1:9" x14ac:dyDescent="0.2">
      <c r="A29" s="333" t="s">
        <v>734</v>
      </c>
      <c r="B29" s="337"/>
      <c r="C29" s="338" t="s">
        <v>735</v>
      </c>
      <c r="D29" s="339">
        <v>0</v>
      </c>
      <c r="E29" s="339">
        <v>0</v>
      </c>
      <c r="F29" s="339">
        <f t="shared" si="11"/>
        <v>0</v>
      </c>
      <c r="G29" s="339">
        <v>0</v>
      </c>
      <c r="H29" s="339">
        <v>0</v>
      </c>
      <c r="I29" s="339">
        <f t="shared" si="12"/>
        <v>0</v>
      </c>
    </row>
    <row r="30" spans="1:9" x14ac:dyDescent="0.2">
      <c r="A30" s="333">
        <v>0</v>
      </c>
      <c r="B30" s="334" t="s">
        <v>736</v>
      </c>
      <c r="C30" s="335"/>
      <c r="D30" s="336">
        <f>SUM(D31)</f>
        <v>0</v>
      </c>
      <c r="E30" s="336">
        <f t="shared" ref="E30:I30" si="13">SUM(E31)</f>
        <v>0</v>
      </c>
      <c r="F30" s="336">
        <f t="shared" si="13"/>
        <v>0</v>
      </c>
      <c r="G30" s="336">
        <f t="shared" si="13"/>
        <v>0</v>
      </c>
      <c r="H30" s="336">
        <f t="shared" si="13"/>
        <v>0</v>
      </c>
      <c r="I30" s="336">
        <f t="shared" si="13"/>
        <v>0</v>
      </c>
    </row>
    <row r="31" spans="1:9" x14ac:dyDescent="0.2">
      <c r="A31" s="333" t="s">
        <v>737</v>
      </c>
      <c r="B31" s="337"/>
      <c r="C31" s="338" t="s">
        <v>738</v>
      </c>
      <c r="D31" s="339">
        <v>0</v>
      </c>
      <c r="E31" s="339">
        <v>0</v>
      </c>
      <c r="F31" s="339">
        <f t="shared" ref="F31:F34" si="14">D31+E31</f>
        <v>0</v>
      </c>
      <c r="G31" s="339">
        <v>0</v>
      </c>
      <c r="H31" s="339">
        <v>0</v>
      </c>
      <c r="I31" s="339">
        <f t="shared" ref="I31:I34" si="15">F31-G31</f>
        <v>0</v>
      </c>
    </row>
    <row r="32" spans="1:9" x14ac:dyDescent="0.2">
      <c r="A32" s="333" t="s">
        <v>739</v>
      </c>
      <c r="B32" s="335" t="s">
        <v>740</v>
      </c>
      <c r="C32" s="338"/>
      <c r="D32" s="336">
        <v>0</v>
      </c>
      <c r="E32" s="336">
        <v>0</v>
      </c>
      <c r="F32" s="336">
        <f t="shared" si="14"/>
        <v>0</v>
      </c>
      <c r="G32" s="336">
        <v>0</v>
      </c>
      <c r="H32" s="336">
        <v>0</v>
      </c>
      <c r="I32" s="336">
        <f t="shared" si="15"/>
        <v>0</v>
      </c>
    </row>
    <row r="33" spans="1:9" x14ac:dyDescent="0.2">
      <c r="A33" s="333" t="s">
        <v>741</v>
      </c>
      <c r="B33" s="335" t="s">
        <v>742</v>
      </c>
      <c r="C33" s="338"/>
      <c r="D33" s="336">
        <v>0</v>
      </c>
      <c r="E33" s="336">
        <v>0</v>
      </c>
      <c r="F33" s="336">
        <f t="shared" si="14"/>
        <v>0</v>
      </c>
      <c r="G33" s="336">
        <v>0</v>
      </c>
      <c r="H33" s="336">
        <v>0</v>
      </c>
      <c r="I33" s="336">
        <f t="shared" si="15"/>
        <v>0</v>
      </c>
    </row>
    <row r="34" spans="1:9" x14ac:dyDescent="0.2">
      <c r="A34" s="333" t="s">
        <v>743</v>
      </c>
      <c r="B34" s="335" t="s">
        <v>658</v>
      </c>
      <c r="C34" s="338"/>
      <c r="D34" s="336">
        <v>0</v>
      </c>
      <c r="E34" s="336">
        <v>0</v>
      </c>
      <c r="F34" s="336">
        <f t="shared" si="14"/>
        <v>0</v>
      </c>
      <c r="G34" s="336">
        <v>0</v>
      </c>
      <c r="H34" s="336">
        <v>0</v>
      </c>
      <c r="I34" s="336">
        <f t="shared" si="15"/>
        <v>0</v>
      </c>
    </row>
    <row r="35" spans="1:9" ht="13.5" customHeight="1" x14ac:dyDescent="0.25">
      <c r="B35" s="576" t="s">
        <v>593</v>
      </c>
      <c r="C35" s="577"/>
      <c r="D35" s="340">
        <f>SUM(D6+D9+D18+D22+D25+D30+D32+D33+D34)</f>
        <v>29035322.98</v>
      </c>
      <c r="E35" s="340">
        <f t="shared" ref="E35:I35" si="16">SUM(E6+E9+E18+E22+E25+E30+E32+E33+E34)</f>
        <v>91865209.709999993</v>
      </c>
      <c r="F35" s="340">
        <f t="shared" si="16"/>
        <v>120900532.69</v>
      </c>
      <c r="G35" s="340">
        <f t="shared" si="16"/>
        <v>77871429.629999995</v>
      </c>
      <c r="H35" s="340">
        <f t="shared" si="16"/>
        <v>77168438.160000011</v>
      </c>
      <c r="I35" s="340">
        <f t="shared" si="16"/>
        <v>43029103.06000001</v>
      </c>
    </row>
    <row r="36" spans="1:9" x14ac:dyDescent="0.2">
      <c r="B36" s="327" t="s">
        <v>56</v>
      </c>
    </row>
    <row r="41" spans="1:9" x14ac:dyDescent="0.2">
      <c r="C41" s="380" t="s">
        <v>804</v>
      </c>
      <c r="D41" s="137"/>
      <c r="E41" s="505" t="s">
        <v>805</v>
      </c>
      <c r="F41" s="505"/>
      <c r="G41" s="505"/>
    </row>
    <row r="42" spans="1:9" x14ac:dyDescent="0.2">
      <c r="C42" s="380" t="s">
        <v>800</v>
      </c>
      <c r="D42" s="137"/>
      <c r="E42" s="505" t="s">
        <v>802</v>
      </c>
      <c r="F42" s="505"/>
      <c r="G42" s="505"/>
    </row>
    <row r="43" spans="1:9" x14ac:dyDescent="0.2">
      <c r="C43" s="380" t="s">
        <v>801</v>
      </c>
      <c r="D43" s="137"/>
      <c r="E43" s="505" t="s">
        <v>803</v>
      </c>
      <c r="F43" s="505"/>
      <c r="G43" s="505"/>
    </row>
  </sheetData>
  <sheetProtection formatCells="0" formatColumns="0" formatRows="0" autoFilter="0"/>
  <protectedRanges>
    <protectedRange sqref="B52:I65385 B36:I51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8">
    <mergeCell ref="E42:G42"/>
    <mergeCell ref="E43:G43"/>
    <mergeCell ref="B1:I1"/>
    <mergeCell ref="B2:C4"/>
    <mergeCell ref="D2:H2"/>
    <mergeCell ref="I2:I3"/>
    <mergeCell ref="B35:C35"/>
    <mergeCell ref="E41:G41"/>
  </mergeCells>
  <pageMargins left="0.7" right="0.7" top="0.75" bottom="0.75" header="0.3" footer="0.3"/>
  <pageSetup scale="82" orientation="landscape" r:id="rId1"/>
  <ignoredErrors>
    <ignoredError sqref="D6:I35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6"/>
  <sheetViews>
    <sheetView topLeftCell="C1" workbookViewId="0">
      <selection activeCell="E42" sqref="E42"/>
    </sheetView>
  </sheetViews>
  <sheetFormatPr baseColWidth="10" defaultColWidth="13.33203125" defaultRowHeight="12.75" x14ac:dyDescent="0.2"/>
  <cols>
    <col min="1" max="1" width="2.1640625" style="342" customWidth="1"/>
    <col min="2" max="2" width="10.5" style="342" customWidth="1"/>
    <col min="3" max="3" width="5.33203125" style="342" customWidth="1"/>
    <col min="4" max="4" width="51.33203125" style="342" bestFit="1" customWidth="1"/>
    <col min="5" max="5" width="11.83203125" style="370" customWidth="1"/>
    <col min="6" max="6" width="50" style="342" customWidth="1"/>
    <col min="7" max="9" width="13.6640625" style="342" bestFit="1" customWidth="1"/>
    <col min="10" max="11" width="14.6640625" style="342" bestFit="1" customWidth="1"/>
    <col min="12" max="12" width="11.5" style="342" customWidth="1"/>
    <col min="13" max="13" width="11.33203125" style="342" customWidth="1"/>
    <col min="14" max="256" width="13.33203125" style="342"/>
    <col min="257" max="257" width="2.1640625" style="342" customWidth="1"/>
    <col min="258" max="258" width="10.5" style="342" customWidth="1"/>
    <col min="259" max="259" width="5.33203125" style="342" customWidth="1"/>
    <col min="260" max="260" width="51.33203125" style="342" bestFit="1" customWidth="1"/>
    <col min="261" max="261" width="11.83203125" style="342" customWidth="1"/>
    <col min="262" max="262" width="50" style="342" customWidth="1"/>
    <col min="263" max="265" width="13.6640625" style="342" bestFit="1" customWidth="1"/>
    <col min="266" max="267" width="13.5" style="342" bestFit="1" customWidth="1"/>
    <col min="268" max="268" width="11.5" style="342" customWidth="1"/>
    <col min="269" max="269" width="11.33203125" style="342" customWidth="1"/>
    <col min="270" max="512" width="13.33203125" style="342"/>
    <col min="513" max="513" width="2.1640625" style="342" customWidth="1"/>
    <col min="514" max="514" width="10.5" style="342" customWidth="1"/>
    <col min="515" max="515" width="5.33203125" style="342" customWidth="1"/>
    <col min="516" max="516" width="51.33203125" style="342" bestFit="1" customWidth="1"/>
    <col min="517" max="517" width="11.83203125" style="342" customWidth="1"/>
    <col min="518" max="518" width="50" style="342" customWidth="1"/>
    <col min="519" max="521" width="13.6640625" style="342" bestFit="1" customWidth="1"/>
    <col min="522" max="523" width="13.5" style="342" bestFit="1" customWidth="1"/>
    <col min="524" max="524" width="11.5" style="342" customWidth="1"/>
    <col min="525" max="525" width="11.33203125" style="342" customWidth="1"/>
    <col min="526" max="768" width="13.33203125" style="342"/>
    <col min="769" max="769" width="2.1640625" style="342" customWidth="1"/>
    <col min="770" max="770" width="10.5" style="342" customWidth="1"/>
    <col min="771" max="771" width="5.33203125" style="342" customWidth="1"/>
    <col min="772" max="772" width="51.33203125" style="342" bestFit="1" customWidth="1"/>
    <col min="773" max="773" width="11.83203125" style="342" customWidth="1"/>
    <col min="774" max="774" width="50" style="342" customWidth="1"/>
    <col min="775" max="777" width="13.6640625" style="342" bestFit="1" customWidth="1"/>
    <col min="778" max="779" width="13.5" style="342" bestFit="1" customWidth="1"/>
    <col min="780" max="780" width="11.5" style="342" customWidth="1"/>
    <col min="781" max="781" width="11.33203125" style="342" customWidth="1"/>
    <col min="782" max="1024" width="13.33203125" style="342"/>
    <col min="1025" max="1025" width="2.1640625" style="342" customWidth="1"/>
    <col min="1026" max="1026" width="10.5" style="342" customWidth="1"/>
    <col min="1027" max="1027" width="5.33203125" style="342" customWidth="1"/>
    <col min="1028" max="1028" width="51.33203125" style="342" bestFit="1" customWidth="1"/>
    <col min="1029" max="1029" width="11.83203125" style="342" customWidth="1"/>
    <col min="1030" max="1030" width="50" style="342" customWidth="1"/>
    <col min="1031" max="1033" width="13.6640625" style="342" bestFit="1" customWidth="1"/>
    <col min="1034" max="1035" width="13.5" style="342" bestFit="1" customWidth="1"/>
    <col min="1036" max="1036" width="11.5" style="342" customWidth="1"/>
    <col min="1037" max="1037" width="11.33203125" style="342" customWidth="1"/>
    <col min="1038" max="1280" width="13.33203125" style="342"/>
    <col min="1281" max="1281" width="2.1640625" style="342" customWidth="1"/>
    <col min="1282" max="1282" width="10.5" style="342" customWidth="1"/>
    <col min="1283" max="1283" width="5.33203125" style="342" customWidth="1"/>
    <col min="1284" max="1284" width="51.33203125" style="342" bestFit="1" customWidth="1"/>
    <col min="1285" max="1285" width="11.83203125" style="342" customWidth="1"/>
    <col min="1286" max="1286" width="50" style="342" customWidth="1"/>
    <col min="1287" max="1289" width="13.6640625" style="342" bestFit="1" customWidth="1"/>
    <col min="1290" max="1291" width="13.5" style="342" bestFit="1" customWidth="1"/>
    <col min="1292" max="1292" width="11.5" style="342" customWidth="1"/>
    <col min="1293" max="1293" width="11.33203125" style="342" customWidth="1"/>
    <col min="1294" max="1536" width="13.33203125" style="342"/>
    <col min="1537" max="1537" width="2.1640625" style="342" customWidth="1"/>
    <col min="1538" max="1538" width="10.5" style="342" customWidth="1"/>
    <col min="1539" max="1539" width="5.33203125" style="342" customWidth="1"/>
    <col min="1540" max="1540" width="51.33203125" style="342" bestFit="1" customWidth="1"/>
    <col min="1541" max="1541" width="11.83203125" style="342" customWidth="1"/>
    <col min="1542" max="1542" width="50" style="342" customWidth="1"/>
    <col min="1543" max="1545" width="13.6640625" style="342" bestFit="1" customWidth="1"/>
    <col min="1546" max="1547" width="13.5" style="342" bestFit="1" customWidth="1"/>
    <col min="1548" max="1548" width="11.5" style="342" customWidth="1"/>
    <col min="1549" max="1549" width="11.33203125" style="342" customWidth="1"/>
    <col min="1550" max="1792" width="13.33203125" style="342"/>
    <col min="1793" max="1793" width="2.1640625" style="342" customWidth="1"/>
    <col min="1794" max="1794" width="10.5" style="342" customWidth="1"/>
    <col min="1795" max="1795" width="5.33203125" style="342" customWidth="1"/>
    <col min="1796" max="1796" width="51.33203125" style="342" bestFit="1" customWidth="1"/>
    <col min="1797" max="1797" width="11.83203125" style="342" customWidth="1"/>
    <col min="1798" max="1798" width="50" style="342" customWidth="1"/>
    <col min="1799" max="1801" width="13.6640625" style="342" bestFit="1" customWidth="1"/>
    <col min="1802" max="1803" width="13.5" style="342" bestFit="1" customWidth="1"/>
    <col min="1804" max="1804" width="11.5" style="342" customWidth="1"/>
    <col min="1805" max="1805" width="11.33203125" style="342" customWidth="1"/>
    <col min="1806" max="2048" width="13.33203125" style="342"/>
    <col min="2049" max="2049" width="2.1640625" style="342" customWidth="1"/>
    <col min="2050" max="2050" width="10.5" style="342" customWidth="1"/>
    <col min="2051" max="2051" width="5.33203125" style="342" customWidth="1"/>
    <col min="2052" max="2052" width="51.33203125" style="342" bestFit="1" customWidth="1"/>
    <col min="2053" max="2053" width="11.83203125" style="342" customWidth="1"/>
    <col min="2054" max="2054" width="50" style="342" customWidth="1"/>
    <col min="2055" max="2057" width="13.6640625" style="342" bestFit="1" customWidth="1"/>
    <col min="2058" max="2059" width="13.5" style="342" bestFit="1" customWidth="1"/>
    <col min="2060" max="2060" width="11.5" style="342" customWidth="1"/>
    <col min="2061" max="2061" width="11.33203125" style="342" customWidth="1"/>
    <col min="2062" max="2304" width="13.33203125" style="342"/>
    <col min="2305" max="2305" width="2.1640625" style="342" customWidth="1"/>
    <col min="2306" max="2306" width="10.5" style="342" customWidth="1"/>
    <col min="2307" max="2307" width="5.33203125" style="342" customWidth="1"/>
    <col min="2308" max="2308" width="51.33203125" style="342" bestFit="1" customWidth="1"/>
    <col min="2309" max="2309" width="11.83203125" style="342" customWidth="1"/>
    <col min="2310" max="2310" width="50" style="342" customWidth="1"/>
    <col min="2311" max="2313" width="13.6640625" style="342" bestFit="1" customWidth="1"/>
    <col min="2314" max="2315" width="13.5" style="342" bestFit="1" customWidth="1"/>
    <col min="2316" max="2316" width="11.5" style="342" customWidth="1"/>
    <col min="2317" max="2317" width="11.33203125" style="342" customWidth="1"/>
    <col min="2318" max="2560" width="13.33203125" style="342"/>
    <col min="2561" max="2561" width="2.1640625" style="342" customWidth="1"/>
    <col min="2562" max="2562" width="10.5" style="342" customWidth="1"/>
    <col min="2563" max="2563" width="5.33203125" style="342" customWidth="1"/>
    <col min="2564" max="2564" width="51.33203125" style="342" bestFit="1" customWidth="1"/>
    <col min="2565" max="2565" width="11.83203125" style="342" customWidth="1"/>
    <col min="2566" max="2566" width="50" style="342" customWidth="1"/>
    <col min="2567" max="2569" width="13.6640625" style="342" bestFit="1" customWidth="1"/>
    <col min="2570" max="2571" width="13.5" style="342" bestFit="1" customWidth="1"/>
    <col min="2572" max="2572" width="11.5" style="342" customWidth="1"/>
    <col min="2573" max="2573" width="11.33203125" style="342" customWidth="1"/>
    <col min="2574" max="2816" width="13.33203125" style="342"/>
    <col min="2817" max="2817" width="2.1640625" style="342" customWidth="1"/>
    <col min="2818" max="2818" width="10.5" style="342" customWidth="1"/>
    <col min="2819" max="2819" width="5.33203125" style="342" customWidth="1"/>
    <col min="2820" max="2820" width="51.33203125" style="342" bestFit="1" customWidth="1"/>
    <col min="2821" max="2821" width="11.83203125" style="342" customWidth="1"/>
    <col min="2822" max="2822" width="50" style="342" customWidth="1"/>
    <col min="2823" max="2825" width="13.6640625" style="342" bestFit="1" customWidth="1"/>
    <col min="2826" max="2827" width="13.5" style="342" bestFit="1" customWidth="1"/>
    <col min="2828" max="2828" width="11.5" style="342" customWidth="1"/>
    <col min="2829" max="2829" width="11.33203125" style="342" customWidth="1"/>
    <col min="2830" max="3072" width="13.33203125" style="342"/>
    <col min="3073" max="3073" width="2.1640625" style="342" customWidth="1"/>
    <col min="3074" max="3074" width="10.5" style="342" customWidth="1"/>
    <col min="3075" max="3075" width="5.33203125" style="342" customWidth="1"/>
    <col min="3076" max="3076" width="51.33203125" style="342" bestFit="1" customWidth="1"/>
    <col min="3077" max="3077" width="11.83203125" style="342" customWidth="1"/>
    <col min="3078" max="3078" width="50" style="342" customWidth="1"/>
    <col min="3079" max="3081" width="13.6640625" style="342" bestFit="1" customWidth="1"/>
    <col min="3082" max="3083" width="13.5" style="342" bestFit="1" customWidth="1"/>
    <col min="3084" max="3084" width="11.5" style="342" customWidth="1"/>
    <col min="3085" max="3085" width="11.33203125" style="342" customWidth="1"/>
    <col min="3086" max="3328" width="13.33203125" style="342"/>
    <col min="3329" max="3329" width="2.1640625" style="342" customWidth="1"/>
    <col min="3330" max="3330" width="10.5" style="342" customWidth="1"/>
    <col min="3331" max="3331" width="5.33203125" style="342" customWidth="1"/>
    <col min="3332" max="3332" width="51.33203125" style="342" bestFit="1" customWidth="1"/>
    <col min="3333" max="3333" width="11.83203125" style="342" customWidth="1"/>
    <col min="3334" max="3334" width="50" style="342" customWidth="1"/>
    <col min="3335" max="3337" width="13.6640625" style="342" bestFit="1" customWidth="1"/>
    <col min="3338" max="3339" width="13.5" style="342" bestFit="1" customWidth="1"/>
    <col min="3340" max="3340" width="11.5" style="342" customWidth="1"/>
    <col min="3341" max="3341" width="11.33203125" style="342" customWidth="1"/>
    <col min="3342" max="3584" width="13.33203125" style="342"/>
    <col min="3585" max="3585" width="2.1640625" style="342" customWidth="1"/>
    <col min="3586" max="3586" width="10.5" style="342" customWidth="1"/>
    <col min="3587" max="3587" width="5.33203125" style="342" customWidth="1"/>
    <col min="3588" max="3588" width="51.33203125" style="342" bestFit="1" customWidth="1"/>
    <col min="3589" max="3589" width="11.83203125" style="342" customWidth="1"/>
    <col min="3590" max="3590" width="50" style="342" customWidth="1"/>
    <col min="3591" max="3593" width="13.6640625" style="342" bestFit="1" customWidth="1"/>
    <col min="3594" max="3595" width="13.5" style="342" bestFit="1" customWidth="1"/>
    <col min="3596" max="3596" width="11.5" style="342" customWidth="1"/>
    <col min="3597" max="3597" width="11.33203125" style="342" customWidth="1"/>
    <col min="3598" max="3840" width="13.33203125" style="342"/>
    <col min="3841" max="3841" width="2.1640625" style="342" customWidth="1"/>
    <col min="3842" max="3842" width="10.5" style="342" customWidth="1"/>
    <col min="3843" max="3843" width="5.33203125" style="342" customWidth="1"/>
    <col min="3844" max="3844" width="51.33203125" style="342" bestFit="1" customWidth="1"/>
    <col min="3845" max="3845" width="11.83203125" style="342" customWidth="1"/>
    <col min="3846" max="3846" width="50" style="342" customWidth="1"/>
    <col min="3847" max="3849" width="13.6640625" style="342" bestFit="1" customWidth="1"/>
    <col min="3850" max="3851" width="13.5" style="342" bestFit="1" customWidth="1"/>
    <col min="3852" max="3852" width="11.5" style="342" customWidth="1"/>
    <col min="3853" max="3853" width="11.33203125" style="342" customWidth="1"/>
    <col min="3854" max="4096" width="13.33203125" style="342"/>
    <col min="4097" max="4097" width="2.1640625" style="342" customWidth="1"/>
    <col min="4098" max="4098" width="10.5" style="342" customWidth="1"/>
    <col min="4099" max="4099" width="5.33203125" style="342" customWidth="1"/>
    <col min="4100" max="4100" width="51.33203125" style="342" bestFit="1" customWidth="1"/>
    <col min="4101" max="4101" width="11.83203125" style="342" customWidth="1"/>
    <col min="4102" max="4102" width="50" style="342" customWidth="1"/>
    <col min="4103" max="4105" width="13.6640625" style="342" bestFit="1" customWidth="1"/>
    <col min="4106" max="4107" width="13.5" style="342" bestFit="1" customWidth="1"/>
    <col min="4108" max="4108" width="11.5" style="342" customWidth="1"/>
    <col min="4109" max="4109" width="11.33203125" style="342" customWidth="1"/>
    <col min="4110" max="4352" width="13.33203125" style="342"/>
    <col min="4353" max="4353" width="2.1640625" style="342" customWidth="1"/>
    <col min="4354" max="4354" width="10.5" style="342" customWidth="1"/>
    <col min="4355" max="4355" width="5.33203125" style="342" customWidth="1"/>
    <col min="4356" max="4356" width="51.33203125" style="342" bestFit="1" customWidth="1"/>
    <col min="4357" max="4357" width="11.83203125" style="342" customWidth="1"/>
    <col min="4358" max="4358" width="50" style="342" customWidth="1"/>
    <col min="4359" max="4361" width="13.6640625" style="342" bestFit="1" customWidth="1"/>
    <col min="4362" max="4363" width="13.5" style="342" bestFit="1" customWidth="1"/>
    <col min="4364" max="4364" width="11.5" style="342" customWidth="1"/>
    <col min="4365" max="4365" width="11.33203125" style="342" customWidth="1"/>
    <col min="4366" max="4608" width="13.33203125" style="342"/>
    <col min="4609" max="4609" width="2.1640625" style="342" customWidth="1"/>
    <col min="4610" max="4610" width="10.5" style="342" customWidth="1"/>
    <col min="4611" max="4611" width="5.33203125" style="342" customWidth="1"/>
    <col min="4612" max="4612" width="51.33203125" style="342" bestFit="1" customWidth="1"/>
    <col min="4613" max="4613" width="11.83203125" style="342" customWidth="1"/>
    <col min="4614" max="4614" width="50" style="342" customWidth="1"/>
    <col min="4615" max="4617" width="13.6640625" style="342" bestFit="1" customWidth="1"/>
    <col min="4618" max="4619" width="13.5" style="342" bestFit="1" customWidth="1"/>
    <col min="4620" max="4620" width="11.5" style="342" customWidth="1"/>
    <col min="4621" max="4621" width="11.33203125" style="342" customWidth="1"/>
    <col min="4622" max="4864" width="13.33203125" style="342"/>
    <col min="4865" max="4865" width="2.1640625" style="342" customWidth="1"/>
    <col min="4866" max="4866" width="10.5" style="342" customWidth="1"/>
    <col min="4867" max="4867" width="5.33203125" style="342" customWidth="1"/>
    <col min="4868" max="4868" width="51.33203125" style="342" bestFit="1" customWidth="1"/>
    <col min="4869" max="4869" width="11.83203125" style="342" customWidth="1"/>
    <col min="4870" max="4870" width="50" style="342" customWidth="1"/>
    <col min="4871" max="4873" width="13.6640625" style="342" bestFit="1" customWidth="1"/>
    <col min="4874" max="4875" width="13.5" style="342" bestFit="1" customWidth="1"/>
    <col min="4876" max="4876" width="11.5" style="342" customWidth="1"/>
    <col min="4877" max="4877" width="11.33203125" style="342" customWidth="1"/>
    <col min="4878" max="5120" width="13.33203125" style="342"/>
    <col min="5121" max="5121" width="2.1640625" style="342" customWidth="1"/>
    <col min="5122" max="5122" width="10.5" style="342" customWidth="1"/>
    <col min="5123" max="5123" width="5.33203125" style="342" customWidth="1"/>
    <col min="5124" max="5124" width="51.33203125" style="342" bestFit="1" customWidth="1"/>
    <col min="5125" max="5125" width="11.83203125" style="342" customWidth="1"/>
    <col min="5126" max="5126" width="50" style="342" customWidth="1"/>
    <col min="5127" max="5129" width="13.6640625" style="342" bestFit="1" customWidth="1"/>
    <col min="5130" max="5131" width="13.5" style="342" bestFit="1" customWidth="1"/>
    <col min="5132" max="5132" width="11.5" style="342" customWidth="1"/>
    <col min="5133" max="5133" width="11.33203125" style="342" customWidth="1"/>
    <col min="5134" max="5376" width="13.33203125" style="342"/>
    <col min="5377" max="5377" width="2.1640625" style="342" customWidth="1"/>
    <col min="5378" max="5378" width="10.5" style="342" customWidth="1"/>
    <col min="5379" max="5379" width="5.33203125" style="342" customWidth="1"/>
    <col min="5380" max="5380" width="51.33203125" style="342" bestFit="1" customWidth="1"/>
    <col min="5381" max="5381" width="11.83203125" style="342" customWidth="1"/>
    <col min="5382" max="5382" width="50" style="342" customWidth="1"/>
    <col min="5383" max="5385" width="13.6640625" style="342" bestFit="1" customWidth="1"/>
    <col min="5386" max="5387" width="13.5" style="342" bestFit="1" customWidth="1"/>
    <col min="5388" max="5388" width="11.5" style="342" customWidth="1"/>
    <col min="5389" max="5389" width="11.33203125" style="342" customWidth="1"/>
    <col min="5390" max="5632" width="13.33203125" style="342"/>
    <col min="5633" max="5633" width="2.1640625" style="342" customWidth="1"/>
    <col min="5634" max="5634" width="10.5" style="342" customWidth="1"/>
    <col min="5635" max="5635" width="5.33203125" style="342" customWidth="1"/>
    <col min="5636" max="5636" width="51.33203125" style="342" bestFit="1" customWidth="1"/>
    <col min="5637" max="5637" width="11.83203125" style="342" customWidth="1"/>
    <col min="5638" max="5638" width="50" style="342" customWidth="1"/>
    <col min="5639" max="5641" width="13.6640625" style="342" bestFit="1" customWidth="1"/>
    <col min="5642" max="5643" width="13.5" style="342" bestFit="1" customWidth="1"/>
    <col min="5644" max="5644" width="11.5" style="342" customWidth="1"/>
    <col min="5645" max="5645" width="11.33203125" style="342" customWidth="1"/>
    <col min="5646" max="5888" width="13.33203125" style="342"/>
    <col min="5889" max="5889" width="2.1640625" style="342" customWidth="1"/>
    <col min="5890" max="5890" width="10.5" style="342" customWidth="1"/>
    <col min="5891" max="5891" width="5.33203125" style="342" customWidth="1"/>
    <col min="5892" max="5892" width="51.33203125" style="342" bestFit="1" customWidth="1"/>
    <col min="5893" max="5893" width="11.83203125" style="342" customWidth="1"/>
    <col min="5894" max="5894" width="50" style="342" customWidth="1"/>
    <col min="5895" max="5897" width="13.6640625" style="342" bestFit="1" customWidth="1"/>
    <col min="5898" max="5899" width="13.5" style="342" bestFit="1" customWidth="1"/>
    <col min="5900" max="5900" width="11.5" style="342" customWidth="1"/>
    <col min="5901" max="5901" width="11.33203125" style="342" customWidth="1"/>
    <col min="5902" max="6144" width="13.33203125" style="342"/>
    <col min="6145" max="6145" width="2.1640625" style="342" customWidth="1"/>
    <col min="6146" max="6146" width="10.5" style="342" customWidth="1"/>
    <col min="6147" max="6147" width="5.33203125" style="342" customWidth="1"/>
    <col min="6148" max="6148" width="51.33203125" style="342" bestFit="1" customWidth="1"/>
    <col min="6149" max="6149" width="11.83203125" style="342" customWidth="1"/>
    <col min="6150" max="6150" width="50" style="342" customWidth="1"/>
    <col min="6151" max="6153" width="13.6640625" style="342" bestFit="1" customWidth="1"/>
    <col min="6154" max="6155" width="13.5" style="342" bestFit="1" customWidth="1"/>
    <col min="6156" max="6156" width="11.5" style="342" customWidth="1"/>
    <col min="6157" max="6157" width="11.33203125" style="342" customWidth="1"/>
    <col min="6158" max="6400" width="13.33203125" style="342"/>
    <col min="6401" max="6401" width="2.1640625" style="342" customWidth="1"/>
    <col min="6402" max="6402" width="10.5" style="342" customWidth="1"/>
    <col min="6403" max="6403" width="5.33203125" style="342" customWidth="1"/>
    <col min="6404" max="6404" width="51.33203125" style="342" bestFit="1" customWidth="1"/>
    <col min="6405" max="6405" width="11.83203125" style="342" customWidth="1"/>
    <col min="6406" max="6406" width="50" style="342" customWidth="1"/>
    <col min="6407" max="6409" width="13.6640625" style="342" bestFit="1" customWidth="1"/>
    <col min="6410" max="6411" width="13.5" style="342" bestFit="1" customWidth="1"/>
    <col min="6412" max="6412" width="11.5" style="342" customWidth="1"/>
    <col min="6413" max="6413" width="11.33203125" style="342" customWidth="1"/>
    <col min="6414" max="6656" width="13.33203125" style="342"/>
    <col min="6657" max="6657" width="2.1640625" style="342" customWidth="1"/>
    <col min="6658" max="6658" width="10.5" style="342" customWidth="1"/>
    <col min="6659" max="6659" width="5.33203125" style="342" customWidth="1"/>
    <col min="6660" max="6660" width="51.33203125" style="342" bestFit="1" customWidth="1"/>
    <col min="6661" max="6661" width="11.83203125" style="342" customWidth="1"/>
    <col min="6662" max="6662" width="50" style="342" customWidth="1"/>
    <col min="6663" max="6665" width="13.6640625" style="342" bestFit="1" customWidth="1"/>
    <col min="6666" max="6667" width="13.5" style="342" bestFit="1" customWidth="1"/>
    <col min="6668" max="6668" width="11.5" style="342" customWidth="1"/>
    <col min="6669" max="6669" width="11.33203125" style="342" customWidth="1"/>
    <col min="6670" max="6912" width="13.33203125" style="342"/>
    <col min="6913" max="6913" width="2.1640625" style="342" customWidth="1"/>
    <col min="6914" max="6914" width="10.5" style="342" customWidth="1"/>
    <col min="6915" max="6915" width="5.33203125" style="342" customWidth="1"/>
    <col min="6916" max="6916" width="51.33203125" style="342" bestFit="1" customWidth="1"/>
    <col min="6917" max="6917" width="11.83203125" style="342" customWidth="1"/>
    <col min="6918" max="6918" width="50" style="342" customWidth="1"/>
    <col min="6919" max="6921" width="13.6640625" style="342" bestFit="1" customWidth="1"/>
    <col min="6922" max="6923" width="13.5" style="342" bestFit="1" customWidth="1"/>
    <col min="6924" max="6924" width="11.5" style="342" customWidth="1"/>
    <col min="6925" max="6925" width="11.33203125" style="342" customWidth="1"/>
    <col min="6926" max="7168" width="13.33203125" style="342"/>
    <col min="7169" max="7169" width="2.1640625" style="342" customWidth="1"/>
    <col min="7170" max="7170" width="10.5" style="342" customWidth="1"/>
    <col min="7171" max="7171" width="5.33203125" style="342" customWidth="1"/>
    <col min="7172" max="7172" width="51.33203125" style="342" bestFit="1" customWidth="1"/>
    <col min="7173" max="7173" width="11.83203125" style="342" customWidth="1"/>
    <col min="7174" max="7174" width="50" style="342" customWidth="1"/>
    <col min="7175" max="7177" width="13.6640625" style="342" bestFit="1" customWidth="1"/>
    <col min="7178" max="7179" width="13.5" style="342" bestFit="1" customWidth="1"/>
    <col min="7180" max="7180" width="11.5" style="342" customWidth="1"/>
    <col min="7181" max="7181" width="11.33203125" style="342" customWidth="1"/>
    <col min="7182" max="7424" width="13.33203125" style="342"/>
    <col min="7425" max="7425" width="2.1640625" style="342" customWidth="1"/>
    <col min="7426" max="7426" width="10.5" style="342" customWidth="1"/>
    <col min="7427" max="7427" width="5.33203125" style="342" customWidth="1"/>
    <col min="7428" max="7428" width="51.33203125" style="342" bestFit="1" customWidth="1"/>
    <col min="7429" max="7429" width="11.83203125" style="342" customWidth="1"/>
    <col min="7430" max="7430" width="50" style="342" customWidth="1"/>
    <col min="7431" max="7433" width="13.6640625" style="342" bestFit="1" customWidth="1"/>
    <col min="7434" max="7435" width="13.5" style="342" bestFit="1" customWidth="1"/>
    <col min="7436" max="7436" width="11.5" style="342" customWidth="1"/>
    <col min="7437" max="7437" width="11.33203125" style="342" customWidth="1"/>
    <col min="7438" max="7680" width="13.33203125" style="342"/>
    <col min="7681" max="7681" width="2.1640625" style="342" customWidth="1"/>
    <col min="7682" max="7682" width="10.5" style="342" customWidth="1"/>
    <col min="7683" max="7683" width="5.33203125" style="342" customWidth="1"/>
    <col min="7684" max="7684" width="51.33203125" style="342" bestFit="1" customWidth="1"/>
    <col min="7685" max="7685" width="11.83203125" style="342" customWidth="1"/>
    <col min="7686" max="7686" width="50" style="342" customWidth="1"/>
    <col min="7687" max="7689" width="13.6640625" style="342" bestFit="1" customWidth="1"/>
    <col min="7690" max="7691" width="13.5" style="342" bestFit="1" customWidth="1"/>
    <col min="7692" max="7692" width="11.5" style="342" customWidth="1"/>
    <col min="7693" max="7693" width="11.33203125" style="342" customWidth="1"/>
    <col min="7694" max="7936" width="13.33203125" style="342"/>
    <col min="7937" max="7937" width="2.1640625" style="342" customWidth="1"/>
    <col min="7938" max="7938" width="10.5" style="342" customWidth="1"/>
    <col min="7939" max="7939" width="5.33203125" style="342" customWidth="1"/>
    <col min="7940" max="7940" width="51.33203125" style="342" bestFit="1" customWidth="1"/>
    <col min="7941" max="7941" width="11.83203125" style="342" customWidth="1"/>
    <col min="7942" max="7942" width="50" style="342" customWidth="1"/>
    <col min="7943" max="7945" width="13.6640625" style="342" bestFit="1" customWidth="1"/>
    <col min="7946" max="7947" width="13.5" style="342" bestFit="1" customWidth="1"/>
    <col min="7948" max="7948" width="11.5" style="342" customWidth="1"/>
    <col min="7949" max="7949" width="11.33203125" style="342" customWidth="1"/>
    <col min="7950" max="8192" width="13.33203125" style="342"/>
    <col min="8193" max="8193" width="2.1640625" style="342" customWidth="1"/>
    <col min="8194" max="8194" width="10.5" style="342" customWidth="1"/>
    <col min="8195" max="8195" width="5.33203125" style="342" customWidth="1"/>
    <col min="8196" max="8196" width="51.33203125" style="342" bestFit="1" customWidth="1"/>
    <col min="8197" max="8197" width="11.83203125" style="342" customWidth="1"/>
    <col min="8198" max="8198" width="50" style="342" customWidth="1"/>
    <col min="8199" max="8201" width="13.6640625" style="342" bestFit="1" customWidth="1"/>
    <col min="8202" max="8203" width="13.5" style="342" bestFit="1" customWidth="1"/>
    <col min="8204" max="8204" width="11.5" style="342" customWidth="1"/>
    <col min="8205" max="8205" width="11.33203125" style="342" customWidth="1"/>
    <col min="8206" max="8448" width="13.33203125" style="342"/>
    <col min="8449" max="8449" width="2.1640625" style="342" customWidth="1"/>
    <col min="8450" max="8450" width="10.5" style="342" customWidth="1"/>
    <col min="8451" max="8451" width="5.33203125" style="342" customWidth="1"/>
    <col min="8452" max="8452" width="51.33203125" style="342" bestFit="1" customWidth="1"/>
    <col min="8453" max="8453" width="11.83203125" style="342" customWidth="1"/>
    <col min="8454" max="8454" width="50" style="342" customWidth="1"/>
    <col min="8455" max="8457" width="13.6640625" style="342" bestFit="1" customWidth="1"/>
    <col min="8458" max="8459" width="13.5" style="342" bestFit="1" customWidth="1"/>
    <col min="8460" max="8460" width="11.5" style="342" customWidth="1"/>
    <col min="8461" max="8461" width="11.33203125" style="342" customWidth="1"/>
    <col min="8462" max="8704" width="13.33203125" style="342"/>
    <col min="8705" max="8705" width="2.1640625" style="342" customWidth="1"/>
    <col min="8706" max="8706" width="10.5" style="342" customWidth="1"/>
    <col min="8707" max="8707" width="5.33203125" style="342" customWidth="1"/>
    <col min="8708" max="8708" width="51.33203125" style="342" bestFit="1" customWidth="1"/>
    <col min="8709" max="8709" width="11.83203125" style="342" customWidth="1"/>
    <col min="8710" max="8710" width="50" style="342" customWidth="1"/>
    <col min="8711" max="8713" width="13.6640625" style="342" bestFit="1" customWidth="1"/>
    <col min="8714" max="8715" width="13.5" style="342" bestFit="1" customWidth="1"/>
    <col min="8716" max="8716" width="11.5" style="342" customWidth="1"/>
    <col min="8717" max="8717" width="11.33203125" style="342" customWidth="1"/>
    <col min="8718" max="8960" width="13.33203125" style="342"/>
    <col min="8961" max="8961" width="2.1640625" style="342" customWidth="1"/>
    <col min="8962" max="8962" width="10.5" style="342" customWidth="1"/>
    <col min="8963" max="8963" width="5.33203125" style="342" customWidth="1"/>
    <col min="8964" max="8964" width="51.33203125" style="342" bestFit="1" customWidth="1"/>
    <col min="8965" max="8965" width="11.83203125" style="342" customWidth="1"/>
    <col min="8966" max="8966" width="50" style="342" customWidth="1"/>
    <col min="8967" max="8969" width="13.6640625" style="342" bestFit="1" customWidth="1"/>
    <col min="8970" max="8971" width="13.5" style="342" bestFit="1" customWidth="1"/>
    <col min="8972" max="8972" width="11.5" style="342" customWidth="1"/>
    <col min="8973" max="8973" width="11.33203125" style="342" customWidth="1"/>
    <col min="8974" max="9216" width="13.33203125" style="342"/>
    <col min="9217" max="9217" width="2.1640625" style="342" customWidth="1"/>
    <col min="9218" max="9218" width="10.5" style="342" customWidth="1"/>
    <col min="9219" max="9219" width="5.33203125" style="342" customWidth="1"/>
    <col min="9220" max="9220" width="51.33203125" style="342" bestFit="1" customWidth="1"/>
    <col min="9221" max="9221" width="11.83203125" style="342" customWidth="1"/>
    <col min="9222" max="9222" width="50" style="342" customWidth="1"/>
    <col min="9223" max="9225" width="13.6640625" style="342" bestFit="1" customWidth="1"/>
    <col min="9226" max="9227" width="13.5" style="342" bestFit="1" customWidth="1"/>
    <col min="9228" max="9228" width="11.5" style="342" customWidth="1"/>
    <col min="9229" max="9229" width="11.33203125" style="342" customWidth="1"/>
    <col min="9230" max="9472" width="13.33203125" style="342"/>
    <col min="9473" max="9473" width="2.1640625" style="342" customWidth="1"/>
    <col min="9474" max="9474" width="10.5" style="342" customWidth="1"/>
    <col min="9475" max="9475" width="5.33203125" style="342" customWidth="1"/>
    <col min="9476" max="9476" width="51.33203125" style="342" bestFit="1" customWidth="1"/>
    <col min="9477" max="9477" width="11.83203125" style="342" customWidth="1"/>
    <col min="9478" max="9478" width="50" style="342" customWidth="1"/>
    <col min="9479" max="9481" width="13.6640625" style="342" bestFit="1" customWidth="1"/>
    <col min="9482" max="9483" width="13.5" style="342" bestFit="1" customWidth="1"/>
    <col min="9484" max="9484" width="11.5" style="342" customWidth="1"/>
    <col min="9485" max="9485" width="11.33203125" style="342" customWidth="1"/>
    <col min="9486" max="9728" width="13.33203125" style="342"/>
    <col min="9729" max="9729" width="2.1640625" style="342" customWidth="1"/>
    <col min="9730" max="9730" width="10.5" style="342" customWidth="1"/>
    <col min="9731" max="9731" width="5.33203125" style="342" customWidth="1"/>
    <col min="9732" max="9732" width="51.33203125" style="342" bestFit="1" customWidth="1"/>
    <col min="9733" max="9733" width="11.83203125" style="342" customWidth="1"/>
    <col min="9734" max="9734" width="50" style="342" customWidth="1"/>
    <col min="9735" max="9737" width="13.6640625" style="342" bestFit="1" customWidth="1"/>
    <col min="9738" max="9739" width="13.5" style="342" bestFit="1" customWidth="1"/>
    <col min="9740" max="9740" width="11.5" style="342" customWidth="1"/>
    <col min="9741" max="9741" width="11.33203125" style="342" customWidth="1"/>
    <col min="9742" max="9984" width="13.33203125" style="342"/>
    <col min="9985" max="9985" width="2.1640625" style="342" customWidth="1"/>
    <col min="9986" max="9986" width="10.5" style="342" customWidth="1"/>
    <col min="9987" max="9987" width="5.33203125" style="342" customWidth="1"/>
    <col min="9988" max="9988" width="51.33203125" style="342" bestFit="1" customWidth="1"/>
    <col min="9989" max="9989" width="11.83203125" style="342" customWidth="1"/>
    <col min="9990" max="9990" width="50" style="342" customWidth="1"/>
    <col min="9991" max="9993" width="13.6640625" style="342" bestFit="1" customWidth="1"/>
    <col min="9994" max="9995" width="13.5" style="342" bestFit="1" customWidth="1"/>
    <col min="9996" max="9996" width="11.5" style="342" customWidth="1"/>
    <col min="9997" max="9997" width="11.33203125" style="342" customWidth="1"/>
    <col min="9998" max="10240" width="13.33203125" style="342"/>
    <col min="10241" max="10241" width="2.1640625" style="342" customWidth="1"/>
    <col min="10242" max="10242" width="10.5" style="342" customWidth="1"/>
    <col min="10243" max="10243" width="5.33203125" style="342" customWidth="1"/>
    <col min="10244" max="10244" width="51.33203125" style="342" bestFit="1" customWidth="1"/>
    <col min="10245" max="10245" width="11.83203125" style="342" customWidth="1"/>
    <col min="10246" max="10246" width="50" style="342" customWidth="1"/>
    <col min="10247" max="10249" width="13.6640625" style="342" bestFit="1" customWidth="1"/>
    <col min="10250" max="10251" width="13.5" style="342" bestFit="1" customWidth="1"/>
    <col min="10252" max="10252" width="11.5" style="342" customWidth="1"/>
    <col min="10253" max="10253" width="11.33203125" style="342" customWidth="1"/>
    <col min="10254" max="10496" width="13.33203125" style="342"/>
    <col min="10497" max="10497" width="2.1640625" style="342" customWidth="1"/>
    <col min="10498" max="10498" width="10.5" style="342" customWidth="1"/>
    <col min="10499" max="10499" width="5.33203125" style="342" customWidth="1"/>
    <col min="10500" max="10500" width="51.33203125" style="342" bestFit="1" customWidth="1"/>
    <col min="10501" max="10501" width="11.83203125" style="342" customWidth="1"/>
    <col min="10502" max="10502" width="50" style="342" customWidth="1"/>
    <col min="10503" max="10505" width="13.6640625" style="342" bestFit="1" customWidth="1"/>
    <col min="10506" max="10507" width="13.5" style="342" bestFit="1" customWidth="1"/>
    <col min="10508" max="10508" width="11.5" style="342" customWidth="1"/>
    <col min="10509" max="10509" width="11.33203125" style="342" customWidth="1"/>
    <col min="10510" max="10752" width="13.33203125" style="342"/>
    <col min="10753" max="10753" width="2.1640625" style="342" customWidth="1"/>
    <col min="10754" max="10754" width="10.5" style="342" customWidth="1"/>
    <col min="10755" max="10755" width="5.33203125" style="342" customWidth="1"/>
    <col min="10756" max="10756" width="51.33203125" style="342" bestFit="1" customWidth="1"/>
    <col min="10757" max="10757" width="11.83203125" style="342" customWidth="1"/>
    <col min="10758" max="10758" width="50" style="342" customWidth="1"/>
    <col min="10759" max="10761" width="13.6640625" style="342" bestFit="1" customWidth="1"/>
    <col min="10762" max="10763" width="13.5" style="342" bestFit="1" customWidth="1"/>
    <col min="10764" max="10764" width="11.5" style="342" customWidth="1"/>
    <col min="10765" max="10765" width="11.33203125" style="342" customWidth="1"/>
    <col min="10766" max="11008" width="13.33203125" style="342"/>
    <col min="11009" max="11009" width="2.1640625" style="342" customWidth="1"/>
    <col min="11010" max="11010" width="10.5" style="342" customWidth="1"/>
    <col min="11011" max="11011" width="5.33203125" style="342" customWidth="1"/>
    <col min="11012" max="11012" width="51.33203125" style="342" bestFit="1" customWidth="1"/>
    <col min="11013" max="11013" width="11.83203125" style="342" customWidth="1"/>
    <col min="11014" max="11014" width="50" style="342" customWidth="1"/>
    <col min="11015" max="11017" width="13.6640625" style="342" bestFit="1" customWidth="1"/>
    <col min="11018" max="11019" width="13.5" style="342" bestFit="1" customWidth="1"/>
    <col min="11020" max="11020" width="11.5" style="342" customWidth="1"/>
    <col min="11021" max="11021" width="11.33203125" style="342" customWidth="1"/>
    <col min="11022" max="11264" width="13.33203125" style="342"/>
    <col min="11265" max="11265" width="2.1640625" style="342" customWidth="1"/>
    <col min="11266" max="11266" width="10.5" style="342" customWidth="1"/>
    <col min="11267" max="11267" width="5.33203125" style="342" customWidth="1"/>
    <col min="11268" max="11268" width="51.33203125" style="342" bestFit="1" customWidth="1"/>
    <col min="11269" max="11269" width="11.83203125" style="342" customWidth="1"/>
    <col min="11270" max="11270" width="50" style="342" customWidth="1"/>
    <col min="11271" max="11273" width="13.6640625" style="342" bestFit="1" customWidth="1"/>
    <col min="11274" max="11275" width="13.5" style="342" bestFit="1" customWidth="1"/>
    <col min="11276" max="11276" width="11.5" style="342" customWidth="1"/>
    <col min="11277" max="11277" width="11.33203125" style="342" customWidth="1"/>
    <col min="11278" max="11520" width="13.33203125" style="342"/>
    <col min="11521" max="11521" width="2.1640625" style="342" customWidth="1"/>
    <col min="11522" max="11522" width="10.5" style="342" customWidth="1"/>
    <col min="11523" max="11523" width="5.33203125" style="342" customWidth="1"/>
    <col min="11524" max="11524" width="51.33203125" style="342" bestFit="1" customWidth="1"/>
    <col min="11525" max="11525" width="11.83203125" style="342" customWidth="1"/>
    <col min="11526" max="11526" width="50" style="342" customWidth="1"/>
    <col min="11527" max="11529" width="13.6640625" style="342" bestFit="1" customWidth="1"/>
    <col min="11530" max="11531" width="13.5" style="342" bestFit="1" customWidth="1"/>
    <col min="11532" max="11532" width="11.5" style="342" customWidth="1"/>
    <col min="11533" max="11533" width="11.33203125" style="342" customWidth="1"/>
    <col min="11534" max="11776" width="13.33203125" style="342"/>
    <col min="11777" max="11777" width="2.1640625" style="342" customWidth="1"/>
    <col min="11778" max="11778" width="10.5" style="342" customWidth="1"/>
    <col min="11779" max="11779" width="5.33203125" style="342" customWidth="1"/>
    <col min="11780" max="11780" width="51.33203125" style="342" bestFit="1" customWidth="1"/>
    <col min="11781" max="11781" width="11.83203125" style="342" customWidth="1"/>
    <col min="11782" max="11782" width="50" style="342" customWidth="1"/>
    <col min="11783" max="11785" width="13.6640625" style="342" bestFit="1" customWidth="1"/>
    <col min="11786" max="11787" width="13.5" style="342" bestFit="1" customWidth="1"/>
    <col min="11788" max="11788" width="11.5" style="342" customWidth="1"/>
    <col min="11789" max="11789" width="11.33203125" style="342" customWidth="1"/>
    <col min="11790" max="12032" width="13.33203125" style="342"/>
    <col min="12033" max="12033" width="2.1640625" style="342" customWidth="1"/>
    <col min="12034" max="12034" width="10.5" style="342" customWidth="1"/>
    <col min="12035" max="12035" width="5.33203125" style="342" customWidth="1"/>
    <col min="12036" max="12036" width="51.33203125" style="342" bestFit="1" customWidth="1"/>
    <col min="12037" max="12037" width="11.83203125" style="342" customWidth="1"/>
    <col min="12038" max="12038" width="50" style="342" customWidth="1"/>
    <col min="12039" max="12041" width="13.6640625" style="342" bestFit="1" customWidth="1"/>
    <col min="12042" max="12043" width="13.5" style="342" bestFit="1" customWidth="1"/>
    <col min="12044" max="12044" width="11.5" style="342" customWidth="1"/>
    <col min="12045" max="12045" width="11.33203125" style="342" customWidth="1"/>
    <col min="12046" max="12288" width="13.33203125" style="342"/>
    <col min="12289" max="12289" width="2.1640625" style="342" customWidth="1"/>
    <col min="12290" max="12290" width="10.5" style="342" customWidth="1"/>
    <col min="12291" max="12291" width="5.33203125" style="342" customWidth="1"/>
    <col min="12292" max="12292" width="51.33203125" style="342" bestFit="1" customWidth="1"/>
    <col min="12293" max="12293" width="11.83203125" style="342" customWidth="1"/>
    <col min="12294" max="12294" width="50" style="342" customWidth="1"/>
    <col min="12295" max="12297" width="13.6640625" style="342" bestFit="1" customWidth="1"/>
    <col min="12298" max="12299" width="13.5" style="342" bestFit="1" customWidth="1"/>
    <col min="12300" max="12300" width="11.5" style="342" customWidth="1"/>
    <col min="12301" max="12301" width="11.33203125" style="342" customWidth="1"/>
    <col min="12302" max="12544" width="13.33203125" style="342"/>
    <col min="12545" max="12545" width="2.1640625" style="342" customWidth="1"/>
    <col min="12546" max="12546" width="10.5" style="342" customWidth="1"/>
    <col min="12547" max="12547" width="5.33203125" style="342" customWidth="1"/>
    <col min="12548" max="12548" width="51.33203125" style="342" bestFit="1" customWidth="1"/>
    <col min="12549" max="12549" width="11.83203125" style="342" customWidth="1"/>
    <col min="12550" max="12550" width="50" style="342" customWidth="1"/>
    <col min="12551" max="12553" width="13.6640625" style="342" bestFit="1" customWidth="1"/>
    <col min="12554" max="12555" width="13.5" style="342" bestFit="1" customWidth="1"/>
    <col min="12556" max="12556" width="11.5" style="342" customWidth="1"/>
    <col min="12557" max="12557" width="11.33203125" style="342" customWidth="1"/>
    <col min="12558" max="12800" width="13.33203125" style="342"/>
    <col min="12801" max="12801" width="2.1640625" style="342" customWidth="1"/>
    <col min="12802" max="12802" width="10.5" style="342" customWidth="1"/>
    <col min="12803" max="12803" width="5.33203125" style="342" customWidth="1"/>
    <col min="12804" max="12804" width="51.33203125" style="342" bestFit="1" customWidth="1"/>
    <col min="12805" max="12805" width="11.83203125" style="342" customWidth="1"/>
    <col min="12806" max="12806" width="50" style="342" customWidth="1"/>
    <col min="12807" max="12809" width="13.6640625" style="342" bestFit="1" customWidth="1"/>
    <col min="12810" max="12811" width="13.5" style="342" bestFit="1" customWidth="1"/>
    <col min="12812" max="12812" width="11.5" style="342" customWidth="1"/>
    <col min="12813" max="12813" width="11.33203125" style="342" customWidth="1"/>
    <col min="12814" max="13056" width="13.33203125" style="342"/>
    <col min="13057" max="13057" width="2.1640625" style="342" customWidth="1"/>
    <col min="13058" max="13058" width="10.5" style="342" customWidth="1"/>
    <col min="13059" max="13059" width="5.33203125" style="342" customWidth="1"/>
    <col min="13060" max="13060" width="51.33203125" style="342" bestFit="1" customWidth="1"/>
    <col min="13061" max="13061" width="11.83203125" style="342" customWidth="1"/>
    <col min="13062" max="13062" width="50" style="342" customWidth="1"/>
    <col min="13063" max="13065" width="13.6640625" style="342" bestFit="1" customWidth="1"/>
    <col min="13066" max="13067" width="13.5" style="342" bestFit="1" customWidth="1"/>
    <col min="13068" max="13068" width="11.5" style="342" customWidth="1"/>
    <col min="13069" max="13069" width="11.33203125" style="342" customWidth="1"/>
    <col min="13070" max="13312" width="13.33203125" style="342"/>
    <col min="13313" max="13313" width="2.1640625" style="342" customWidth="1"/>
    <col min="13314" max="13314" width="10.5" style="342" customWidth="1"/>
    <col min="13315" max="13315" width="5.33203125" style="342" customWidth="1"/>
    <col min="13316" max="13316" width="51.33203125" style="342" bestFit="1" customWidth="1"/>
    <col min="13317" max="13317" width="11.83203125" style="342" customWidth="1"/>
    <col min="13318" max="13318" width="50" style="342" customWidth="1"/>
    <col min="13319" max="13321" width="13.6640625" style="342" bestFit="1" customWidth="1"/>
    <col min="13322" max="13323" width="13.5" style="342" bestFit="1" customWidth="1"/>
    <col min="13324" max="13324" width="11.5" style="342" customWidth="1"/>
    <col min="13325" max="13325" width="11.33203125" style="342" customWidth="1"/>
    <col min="13326" max="13568" width="13.33203125" style="342"/>
    <col min="13569" max="13569" width="2.1640625" style="342" customWidth="1"/>
    <col min="13570" max="13570" width="10.5" style="342" customWidth="1"/>
    <col min="13571" max="13571" width="5.33203125" style="342" customWidth="1"/>
    <col min="13572" max="13572" width="51.33203125" style="342" bestFit="1" customWidth="1"/>
    <col min="13573" max="13573" width="11.83203125" style="342" customWidth="1"/>
    <col min="13574" max="13574" width="50" style="342" customWidth="1"/>
    <col min="13575" max="13577" width="13.6640625" style="342" bestFit="1" customWidth="1"/>
    <col min="13578" max="13579" width="13.5" style="342" bestFit="1" customWidth="1"/>
    <col min="13580" max="13580" width="11.5" style="342" customWidth="1"/>
    <col min="13581" max="13581" width="11.33203125" style="342" customWidth="1"/>
    <col min="13582" max="13824" width="13.33203125" style="342"/>
    <col min="13825" max="13825" width="2.1640625" style="342" customWidth="1"/>
    <col min="13826" max="13826" width="10.5" style="342" customWidth="1"/>
    <col min="13827" max="13827" width="5.33203125" style="342" customWidth="1"/>
    <col min="13828" max="13828" width="51.33203125" style="342" bestFit="1" customWidth="1"/>
    <col min="13829" max="13829" width="11.83203125" style="342" customWidth="1"/>
    <col min="13830" max="13830" width="50" style="342" customWidth="1"/>
    <col min="13831" max="13833" width="13.6640625" style="342" bestFit="1" customWidth="1"/>
    <col min="13834" max="13835" width="13.5" style="342" bestFit="1" customWidth="1"/>
    <col min="13836" max="13836" width="11.5" style="342" customWidth="1"/>
    <col min="13837" max="13837" width="11.33203125" style="342" customWidth="1"/>
    <col min="13838" max="14080" width="13.33203125" style="342"/>
    <col min="14081" max="14081" width="2.1640625" style="342" customWidth="1"/>
    <col min="14082" max="14082" width="10.5" style="342" customWidth="1"/>
    <col min="14083" max="14083" width="5.33203125" style="342" customWidth="1"/>
    <col min="14084" max="14084" width="51.33203125" style="342" bestFit="1" customWidth="1"/>
    <col min="14085" max="14085" width="11.83203125" style="342" customWidth="1"/>
    <col min="14086" max="14086" width="50" style="342" customWidth="1"/>
    <col min="14087" max="14089" width="13.6640625" style="342" bestFit="1" customWidth="1"/>
    <col min="14090" max="14091" width="13.5" style="342" bestFit="1" customWidth="1"/>
    <col min="14092" max="14092" width="11.5" style="342" customWidth="1"/>
    <col min="14093" max="14093" width="11.33203125" style="342" customWidth="1"/>
    <col min="14094" max="14336" width="13.33203125" style="342"/>
    <col min="14337" max="14337" width="2.1640625" style="342" customWidth="1"/>
    <col min="14338" max="14338" width="10.5" style="342" customWidth="1"/>
    <col min="14339" max="14339" width="5.33203125" style="342" customWidth="1"/>
    <col min="14340" max="14340" width="51.33203125" style="342" bestFit="1" customWidth="1"/>
    <col min="14341" max="14341" width="11.83203125" style="342" customWidth="1"/>
    <col min="14342" max="14342" width="50" style="342" customWidth="1"/>
    <col min="14343" max="14345" width="13.6640625" style="342" bestFit="1" customWidth="1"/>
    <col min="14346" max="14347" width="13.5" style="342" bestFit="1" customWidth="1"/>
    <col min="14348" max="14348" width="11.5" style="342" customWidth="1"/>
    <col min="14349" max="14349" width="11.33203125" style="342" customWidth="1"/>
    <col min="14350" max="14592" width="13.33203125" style="342"/>
    <col min="14593" max="14593" width="2.1640625" style="342" customWidth="1"/>
    <col min="14594" max="14594" width="10.5" style="342" customWidth="1"/>
    <col min="14595" max="14595" width="5.33203125" style="342" customWidth="1"/>
    <col min="14596" max="14596" width="51.33203125" style="342" bestFit="1" customWidth="1"/>
    <col min="14597" max="14597" width="11.83203125" style="342" customWidth="1"/>
    <col min="14598" max="14598" width="50" style="342" customWidth="1"/>
    <col min="14599" max="14601" width="13.6640625" style="342" bestFit="1" customWidth="1"/>
    <col min="14602" max="14603" width="13.5" style="342" bestFit="1" customWidth="1"/>
    <col min="14604" max="14604" width="11.5" style="342" customWidth="1"/>
    <col min="14605" max="14605" width="11.33203125" style="342" customWidth="1"/>
    <col min="14606" max="14848" width="13.33203125" style="342"/>
    <col min="14849" max="14849" width="2.1640625" style="342" customWidth="1"/>
    <col min="14850" max="14850" width="10.5" style="342" customWidth="1"/>
    <col min="14851" max="14851" width="5.33203125" style="342" customWidth="1"/>
    <col min="14852" max="14852" width="51.33203125" style="342" bestFit="1" customWidth="1"/>
    <col min="14853" max="14853" width="11.83203125" style="342" customWidth="1"/>
    <col min="14854" max="14854" width="50" style="342" customWidth="1"/>
    <col min="14855" max="14857" width="13.6640625" style="342" bestFit="1" customWidth="1"/>
    <col min="14858" max="14859" width="13.5" style="342" bestFit="1" customWidth="1"/>
    <col min="14860" max="14860" width="11.5" style="342" customWidth="1"/>
    <col min="14861" max="14861" width="11.33203125" style="342" customWidth="1"/>
    <col min="14862" max="15104" width="13.33203125" style="342"/>
    <col min="15105" max="15105" width="2.1640625" style="342" customWidth="1"/>
    <col min="15106" max="15106" width="10.5" style="342" customWidth="1"/>
    <col min="15107" max="15107" width="5.33203125" style="342" customWidth="1"/>
    <col min="15108" max="15108" width="51.33203125" style="342" bestFit="1" customWidth="1"/>
    <col min="15109" max="15109" width="11.83203125" style="342" customWidth="1"/>
    <col min="15110" max="15110" width="50" style="342" customWidth="1"/>
    <col min="15111" max="15113" width="13.6640625" style="342" bestFit="1" customWidth="1"/>
    <col min="15114" max="15115" width="13.5" style="342" bestFit="1" customWidth="1"/>
    <col min="15116" max="15116" width="11.5" style="342" customWidth="1"/>
    <col min="15117" max="15117" width="11.33203125" style="342" customWidth="1"/>
    <col min="15118" max="15360" width="13.33203125" style="342"/>
    <col min="15361" max="15361" width="2.1640625" style="342" customWidth="1"/>
    <col min="15362" max="15362" width="10.5" style="342" customWidth="1"/>
    <col min="15363" max="15363" width="5.33203125" style="342" customWidth="1"/>
    <col min="15364" max="15364" width="51.33203125" style="342" bestFit="1" customWidth="1"/>
    <col min="15365" max="15365" width="11.83203125" style="342" customWidth="1"/>
    <col min="15366" max="15366" width="50" style="342" customWidth="1"/>
    <col min="15367" max="15369" width="13.6640625" style="342" bestFit="1" customWidth="1"/>
    <col min="15370" max="15371" width="13.5" style="342" bestFit="1" customWidth="1"/>
    <col min="15372" max="15372" width="11.5" style="342" customWidth="1"/>
    <col min="15373" max="15373" width="11.33203125" style="342" customWidth="1"/>
    <col min="15374" max="15616" width="13.33203125" style="342"/>
    <col min="15617" max="15617" width="2.1640625" style="342" customWidth="1"/>
    <col min="15618" max="15618" width="10.5" style="342" customWidth="1"/>
    <col min="15619" max="15619" width="5.33203125" style="342" customWidth="1"/>
    <col min="15620" max="15620" width="51.33203125" style="342" bestFit="1" customWidth="1"/>
    <col min="15621" max="15621" width="11.83203125" style="342" customWidth="1"/>
    <col min="15622" max="15622" width="50" style="342" customWidth="1"/>
    <col min="15623" max="15625" width="13.6640625" style="342" bestFit="1" customWidth="1"/>
    <col min="15626" max="15627" width="13.5" style="342" bestFit="1" customWidth="1"/>
    <col min="15628" max="15628" width="11.5" style="342" customWidth="1"/>
    <col min="15629" max="15629" width="11.33203125" style="342" customWidth="1"/>
    <col min="15630" max="15872" width="13.33203125" style="342"/>
    <col min="15873" max="15873" width="2.1640625" style="342" customWidth="1"/>
    <col min="15874" max="15874" width="10.5" style="342" customWidth="1"/>
    <col min="15875" max="15875" width="5.33203125" style="342" customWidth="1"/>
    <col min="15876" max="15876" width="51.33203125" style="342" bestFit="1" customWidth="1"/>
    <col min="15877" max="15877" width="11.83203125" style="342" customWidth="1"/>
    <col min="15878" max="15878" width="50" style="342" customWidth="1"/>
    <col min="15879" max="15881" width="13.6640625" style="342" bestFit="1" customWidth="1"/>
    <col min="15882" max="15883" width="13.5" style="342" bestFit="1" customWidth="1"/>
    <col min="15884" max="15884" width="11.5" style="342" customWidth="1"/>
    <col min="15885" max="15885" width="11.33203125" style="342" customWidth="1"/>
    <col min="15886" max="16128" width="13.33203125" style="342"/>
    <col min="16129" max="16129" width="2.1640625" style="342" customWidth="1"/>
    <col min="16130" max="16130" width="10.5" style="342" customWidth="1"/>
    <col min="16131" max="16131" width="5.33203125" style="342" customWidth="1"/>
    <col min="16132" max="16132" width="51.33203125" style="342" bestFit="1" customWidth="1"/>
    <col min="16133" max="16133" width="11.83203125" style="342" customWidth="1"/>
    <col min="16134" max="16134" width="50" style="342" customWidth="1"/>
    <col min="16135" max="16137" width="13.6640625" style="342" bestFit="1" customWidth="1"/>
    <col min="16138" max="16139" width="13.5" style="342" bestFit="1" customWidth="1"/>
    <col min="16140" max="16140" width="11.5" style="342" customWidth="1"/>
    <col min="16141" max="16141" width="11.33203125" style="342" customWidth="1"/>
    <col min="16142" max="16384" width="13.33203125" style="342"/>
  </cols>
  <sheetData>
    <row r="1" spans="2:13" ht="57" customHeight="1" x14ac:dyDescent="0.2">
      <c r="B1" s="578" t="s">
        <v>744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80"/>
    </row>
    <row r="2" spans="2:13" ht="13.15" customHeight="1" x14ac:dyDescent="0.2">
      <c r="B2" s="581" t="s">
        <v>745</v>
      </c>
      <c r="C2" s="582"/>
      <c r="D2" s="587" t="s">
        <v>746</v>
      </c>
      <c r="E2" s="590" t="s">
        <v>747</v>
      </c>
      <c r="F2" s="587" t="s">
        <v>748</v>
      </c>
      <c r="G2" s="591" t="s">
        <v>749</v>
      </c>
      <c r="H2" s="591"/>
      <c r="I2" s="591"/>
      <c r="J2" s="591"/>
      <c r="K2" s="591"/>
      <c r="L2" s="591"/>
      <c r="M2" s="592"/>
    </row>
    <row r="3" spans="2:13" ht="13.15" customHeight="1" x14ac:dyDescent="0.2">
      <c r="B3" s="583"/>
      <c r="C3" s="584"/>
      <c r="D3" s="588"/>
      <c r="E3" s="590"/>
      <c r="F3" s="588"/>
      <c r="G3" s="593" t="s">
        <v>750</v>
      </c>
      <c r="H3" s="595" t="s">
        <v>751</v>
      </c>
      <c r="I3" s="598" t="s">
        <v>752</v>
      </c>
      <c r="J3" s="598" t="s">
        <v>753</v>
      </c>
      <c r="K3" s="598" t="s">
        <v>754</v>
      </c>
      <c r="L3" s="603" t="s">
        <v>755</v>
      </c>
      <c r="M3" s="604"/>
    </row>
    <row r="4" spans="2:13" ht="13.15" customHeight="1" x14ac:dyDescent="0.2">
      <c r="B4" s="583"/>
      <c r="C4" s="584"/>
      <c r="D4" s="588"/>
      <c r="E4" s="590"/>
      <c r="F4" s="588"/>
      <c r="G4" s="583"/>
      <c r="H4" s="596"/>
      <c r="I4" s="599"/>
      <c r="J4" s="599"/>
      <c r="K4" s="601"/>
      <c r="L4" s="597" t="s">
        <v>756</v>
      </c>
      <c r="M4" s="606" t="s">
        <v>757</v>
      </c>
    </row>
    <row r="5" spans="2:13" x14ac:dyDescent="0.2">
      <c r="B5" s="585"/>
      <c r="C5" s="586"/>
      <c r="D5" s="589"/>
      <c r="E5" s="590"/>
      <c r="F5" s="589"/>
      <c r="G5" s="594"/>
      <c r="H5" s="597"/>
      <c r="I5" s="600"/>
      <c r="J5" s="600"/>
      <c r="K5" s="602"/>
      <c r="L5" s="605"/>
      <c r="M5" s="607"/>
    </row>
    <row r="6" spans="2:13" ht="13.15" customHeight="1" x14ac:dyDescent="0.2">
      <c r="B6" s="608" t="s">
        <v>758</v>
      </c>
      <c r="C6" s="609"/>
      <c r="D6" s="609"/>
      <c r="E6" s="343"/>
      <c r="F6" s="344"/>
      <c r="G6" s="345"/>
      <c r="H6" s="345"/>
      <c r="I6" s="345"/>
      <c r="J6" s="610"/>
      <c r="K6" s="610"/>
      <c r="L6" s="345"/>
      <c r="M6" s="346"/>
    </row>
    <row r="7" spans="2:13" ht="13.15" customHeight="1" x14ac:dyDescent="0.2">
      <c r="B7" s="347"/>
      <c r="C7" s="611" t="s">
        <v>759</v>
      </c>
      <c r="D7" s="611"/>
      <c r="E7" s="343"/>
      <c r="F7" s="348"/>
      <c r="G7" s="349"/>
      <c r="H7" s="349"/>
      <c r="I7" s="349"/>
      <c r="J7" s="349"/>
      <c r="K7" s="349"/>
      <c r="L7" s="349"/>
      <c r="M7" s="350"/>
    </row>
    <row r="8" spans="2:13" ht="6.6" customHeight="1" x14ac:dyDescent="0.2">
      <c r="B8" s="347"/>
      <c r="C8" s="344"/>
      <c r="D8" s="344"/>
      <c r="E8" s="351"/>
      <c r="F8" s="352"/>
      <c r="G8" s="353"/>
      <c r="H8" s="353"/>
      <c r="I8" s="353"/>
      <c r="J8" s="353"/>
      <c r="K8" s="353"/>
      <c r="L8" s="349"/>
      <c r="M8" s="350"/>
    </row>
    <row r="9" spans="2:13" ht="22.5" x14ac:dyDescent="0.2">
      <c r="B9" s="354" t="s">
        <v>760</v>
      </c>
      <c r="C9" s="355"/>
      <c r="D9" s="356" t="s">
        <v>761</v>
      </c>
      <c r="E9" s="351">
        <v>5150</v>
      </c>
      <c r="F9" s="352" t="s">
        <v>762</v>
      </c>
      <c r="G9" s="357">
        <f t="shared" ref="G9:G46" si="0">+I9</f>
        <v>0</v>
      </c>
      <c r="H9" s="358">
        <v>269000</v>
      </c>
      <c r="I9" s="358">
        <v>0</v>
      </c>
      <c r="J9" s="358">
        <v>276097.23</v>
      </c>
      <c r="K9" s="358">
        <v>0</v>
      </c>
      <c r="L9" s="359">
        <f t="shared" ref="L9:L46" si="1">IFERROR(K9/H9,0)</f>
        <v>0</v>
      </c>
      <c r="M9" s="360">
        <f t="shared" ref="M9:M46" si="2">IFERROR(K9/I9,0)</f>
        <v>0</v>
      </c>
    </row>
    <row r="10" spans="2:13" x14ac:dyDescent="0.2">
      <c r="B10" s="354"/>
      <c r="C10" s="355"/>
      <c r="D10" s="356"/>
      <c r="E10" s="351">
        <v>5190</v>
      </c>
      <c r="F10" s="352" t="s">
        <v>763</v>
      </c>
      <c r="G10" s="357">
        <f t="shared" si="0"/>
        <v>0</v>
      </c>
      <c r="H10" s="358">
        <v>90000</v>
      </c>
      <c r="I10" s="358">
        <v>0</v>
      </c>
      <c r="J10" s="358">
        <v>0</v>
      </c>
      <c r="K10" s="358">
        <v>0</v>
      </c>
      <c r="L10" s="359">
        <f t="shared" si="1"/>
        <v>0</v>
      </c>
      <c r="M10" s="360">
        <f t="shared" si="2"/>
        <v>0</v>
      </c>
    </row>
    <row r="11" spans="2:13" x14ac:dyDescent="0.2">
      <c r="B11" s="354"/>
      <c r="C11" s="355"/>
      <c r="D11" s="356"/>
      <c r="E11" s="351">
        <v>5310</v>
      </c>
      <c r="F11" s="352" t="s">
        <v>764</v>
      </c>
      <c r="G11" s="357">
        <f t="shared" si="0"/>
        <v>0</v>
      </c>
      <c r="H11" s="358">
        <v>0</v>
      </c>
      <c r="I11" s="358">
        <v>0</v>
      </c>
      <c r="J11" s="358">
        <v>0</v>
      </c>
      <c r="K11" s="358">
        <v>0</v>
      </c>
      <c r="L11" s="359">
        <f t="shared" si="1"/>
        <v>0</v>
      </c>
      <c r="M11" s="360">
        <f t="shared" si="2"/>
        <v>0</v>
      </c>
    </row>
    <row r="12" spans="2:13" x14ac:dyDescent="0.2">
      <c r="B12" s="354"/>
      <c r="C12" s="355"/>
      <c r="D12" s="356"/>
      <c r="E12" s="351">
        <v>5410</v>
      </c>
      <c r="F12" s="352" t="s">
        <v>765</v>
      </c>
      <c r="G12" s="357">
        <f t="shared" si="0"/>
        <v>0</v>
      </c>
      <c r="H12" s="358">
        <v>0</v>
      </c>
      <c r="I12" s="358">
        <v>0</v>
      </c>
      <c r="J12" s="358">
        <v>0</v>
      </c>
      <c r="K12" s="358">
        <v>0</v>
      </c>
      <c r="L12" s="359">
        <f t="shared" si="1"/>
        <v>0</v>
      </c>
      <c r="M12" s="360">
        <f t="shared" si="2"/>
        <v>0</v>
      </c>
    </row>
    <row r="13" spans="2:13" x14ac:dyDescent="0.2">
      <c r="B13" s="354"/>
      <c r="C13" s="355"/>
      <c r="D13" s="356"/>
      <c r="E13" s="351">
        <v>5650</v>
      </c>
      <c r="F13" s="352" t="s">
        <v>766</v>
      </c>
      <c r="G13" s="357">
        <f t="shared" si="0"/>
        <v>0</v>
      </c>
      <c r="H13" s="358">
        <v>15000</v>
      </c>
      <c r="I13" s="358">
        <v>0</v>
      </c>
      <c r="J13" s="358">
        <v>31000</v>
      </c>
      <c r="K13" s="358">
        <v>0</v>
      </c>
      <c r="L13" s="359">
        <f t="shared" si="1"/>
        <v>0</v>
      </c>
      <c r="M13" s="360">
        <f t="shared" si="2"/>
        <v>0</v>
      </c>
    </row>
    <row r="14" spans="2:13" ht="22.5" x14ac:dyDescent="0.2">
      <c r="B14" s="354"/>
      <c r="C14" s="355"/>
      <c r="D14" s="356"/>
      <c r="E14" s="351">
        <v>5660</v>
      </c>
      <c r="F14" s="352" t="s">
        <v>767</v>
      </c>
      <c r="G14" s="357">
        <f t="shared" si="0"/>
        <v>0</v>
      </c>
      <c r="H14" s="358">
        <v>0</v>
      </c>
      <c r="I14" s="358">
        <v>0</v>
      </c>
      <c r="J14" s="358">
        <v>0</v>
      </c>
      <c r="K14" s="358">
        <v>0</v>
      </c>
      <c r="L14" s="359">
        <f t="shared" si="1"/>
        <v>0</v>
      </c>
      <c r="M14" s="360">
        <f t="shared" si="2"/>
        <v>0</v>
      </c>
    </row>
    <row r="15" spans="2:13" ht="22.5" x14ac:dyDescent="0.2">
      <c r="B15" s="354" t="s">
        <v>768</v>
      </c>
      <c r="C15" s="355"/>
      <c r="D15" s="356" t="s">
        <v>769</v>
      </c>
      <c r="E15" s="351">
        <v>5110</v>
      </c>
      <c r="F15" s="352" t="s">
        <v>770</v>
      </c>
      <c r="G15" s="357">
        <f t="shared" si="0"/>
        <v>0</v>
      </c>
      <c r="H15" s="358">
        <v>115000</v>
      </c>
      <c r="I15" s="358">
        <v>0</v>
      </c>
      <c r="J15" s="358">
        <v>12078.88</v>
      </c>
      <c r="K15" s="358">
        <v>12078.88</v>
      </c>
      <c r="L15" s="359">
        <f t="shared" si="1"/>
        <v>0.10503373913043478</v>
      </c>
      <c r="M15" s="360">
        <f t="shared" si="2"/>
        <v>0</v>
      </c>
    </row>
    <row r="16" spans="2:13" ht="22.5" x14ac:dyDescent="0.2">
      <c r="B16" s="354"/>
      <c r="C16" s="355"/>
      <c r="D16" s="356"/>
      <c r="E16" s="351">
        <v>5150</v>
      </c>
      <c r="F16" s="352" t="s">
        <v>762</v>
      </c>
      <c r="G16" s="357">
        <f t="shared" si="0"/>
        <v>0</v>
      </c>
      <c r="H16" s="358">
        <v>0</v>
      </c>
      <c r="I16" s="358">
        <v>0</v>
      </c>
      <c r="J16" s="358">
        <v>231733.2</v>
      </c>
      <c r="K16" s="358">
        <v>139977.20000000001</v>
      </c>
      <c r="L16" s="359">
        <f t="shared" si="1"/>
        <v>0</v>
      </c>
      <c r="M16" s="360">
        <f t="shared" si="2"/>
        <v>0</v>
      </c>
    </row>
    <row r="17" spans="2:13" x14ac:dyDescent="0.2">
      <c r="B17" s="354"/>
      <c r="C17" s="355"/>
      <c r="D17" s="356"/>
      <c r="E17" s="351">
        <v>5220</v>
      </c>
      <c r="F17" s="352" t="s">
        <v>771</v>
      </c>
      <c r="G17" s="357">
        <f t="shared" si="0"/>
        <v>0</v>
      </c>
      <c r="H17" s="358">
        <v>50000</v>
      </c>
      <c r="I17" s="358">
        <v>0</v>
      </c>
      <c r="J17" s="358">
        <v>161789.01</v>
      </c>
      <c r="K17" s="358">
        <v>0</v>
      </c>
      <c r="L17" s="359">
        <f t="shared" si="1"/>
        <v>0</v>
      </c>
      <c r="M17" s="360">
        <f t="shared" si="2"/>
        <v>0</v>
      </c>
    </row>
    <row r="18" spans="2:13" x14ac:dyDescent="0.2">
      <c r="B18" s="354"/>
      <c r="C18" s="355"/>
      <c r="D18" s="356"/>
      <c r="E18" s="351">
        <v>5230</v>
      </c>
      <c r="F18" s="352" t="s">
        <v>772</v>
      </c>
      <c r="G18" s="357">
        <f t="shared" si="0"/>
        <v>0</v>
      </c>
      <c r="H18" s="358">
        <v>250000</v>
      </c>
      <c r="I18" s="358">
        <v>0</v>
      </c>
      <c r="J18" s="358">
        <v>256000</v>
      </c>
      <c r="K18" s="358">
        <v>0</v>
      </c>
      <c r="L18" s="359">
        <f t="shared" si="1"/>
        <v>0</v>
      </c>
      <c r="M18" s="360">
        <f t="shared" si="2"/>
        <v>0</v>
      </c>
    </row>
    <row r="19" spans="2:13" x14ac:dyDescent="0.2">
      <c r="B19" s="354"/>
      <c r="C19" s="355"/>
      <c r="D19" s="356"/>
      <c r="E19" s="351">
        <v>5310</v>
      </c>
      <c r="F19" s="352" t="s">
        <v>764</v>
      </c>
      <c r="G19" s="357">
        <f t="shared" si="0"/>
        <v>0</v>
      </c>
      <c r="H19" s="358">
        <v>30032</v>
      </c>
      <c r="I19" s="358">
        <v>0</v>
      </c>
      <c r="J19" s="358">
        <v>50000</v>
      </c>
      <c r="K19" s="358">
        <v>0</v>
      </c>
      <c r="L19" s="359">
        <f t="shared" si="1"/>
        <v>0</v>
      </c>
      <c r="M19" s="360">
        <f t="shared" si="2"/>
        <v>0</v>
      </c>
    </row>
    <row r="20" spans="2:13" x14ac:dyDescent="0.2">
      <c r="B20" s="354"/>
      <c r="C20" s="355"/>
      <c r="D20" s="356"/>
      <c r="E20" s="351">
        <v>5620</v>
      </c>
      <c r="F20" s="352" t="s">
        <v>773</v>
      </c>
      <c r="G20" s="357">
        <f t="shared" si="0"/>
        <v>0</v>
      </c>
      <c r="H20" s="358">
        <v>400000</v>
      </c>
      <c r="I20" s="358">
        <v>0</v>
      </c>
      <c r="J20" s="358">
        <v>800000</v>
      </c>
      <c r="K20" s="358">
        <v>0</v>
      </c>
      <c r="L20" s="359">
        <f t="shared" si="1"/>
        <v>0</v>
      </c>
      <c r="M20" s="360">
        <f t="shared" si="2"/>
        <v>0</v>
      </c>
    </row>
    <row r="21" spans="2:13" ht="22.5" x14ac:dyDescent="0.2">
      <c r="B21" s="354"/>
      <c r="C21" s="355"/>
      <c r="D21" s="356"/>
      <c r="E21" s="351">
        <v>5640</v>
      </c>
      <c r="F21" s="352" t="s">
        <v>774</v>
      </c>
      <c r="G21" s="357">
        <f t="shared" si="0"/>
        <v>0</v>
      </c>
      <c r="H21" s="358">
        <v>150000</v>
      </c>
      <c r="I21" s="358">
        <v>0</v>
      </c>
      <c r="J21" s="358">
        <v>153000</v>
      </c>
      <c r="K21" s="358">
        <v>0</v>
      </c>
      <c r="L21" s="359">
        <f t="shared" si="1"/>
        <v>0</v>
      </c>
      <c r="M21" s="360">
        <f t="shared" si="2"/>
        <v>0</v>
      </c>
    </row>
    <row r="22" spans="2:13" ht="22.5" x14ac:dyDescent="0.2">
      <c r="B22" s="354"/>
      <c r="C22" s="355"/>
      <c r="D22" s="356"/>
      <c r="E22" s="351">
        <v>5660</v>
      </c>
      <c r="F22" s="352" t="s">
        <v>767</v>
      </c>
      <c r="G22" s="357">
        <f t="shared" si="0"/>
        <v>0</v>
      </c>
      <c r="H22" s="358">
        <v>750000</v>
      </c>
      <c r="I22" s="358">
        <v>0</v>
      </c>
      <c r="J22" s="358">
        <v>909566.92</v>
      </c>
      <c r="K22" s="358">
        <v>0</v>
      </c>
      <c r="L22" s="359">
        <f t="shared" si="1"/>
        <v>0</v>
      </c>
      <c r="M22" s="360">
        <f t="shared" si="2"/>
        <v>0</v>
      </c>
    </row>
    <row r="23" spans="2:13" ht="22.5" x14ac:dyDescent="0.2">
      <c r="B23" s="354" t="s">
        <v>775</v>
      </c>
      <c r="C23" s="355"/>
      <c r="D23" s="356" t="s">
        <v>776</v>
      </c>
      <c r="E23" s="351">
        <v>5190</v>
      </c>
      <c r="F23" s="352" t="s">
        <v>763</v>
      </c>
      <c r="G23" s="357">
        <f t="shared" si="0"/>
        <v>0</v>
      </c>
      <c r="H23" s="358">
        <v>0</v>
      </c>
      <c r="I23" s="358">
        <v>0</v>
      </c>
      <c r="J23" s="358">
        <v>9374.64</v>
      </c>
      <c r="K23" s="358">
        <v>9374.64</v>
      </c>
      <c r="L23" s="359">
        <f t="shared" si="1"/>
        <v>0</v>
      </c>
      <c r="M23" s="360">
        <f t="shared" si="2"/>
        <v>0</v>
      </c>
    </row>
    <row r="24" spans="2:13" ht="22.5" x14ac:dyDescent="0.2">
      <c r="B24" s="354" t="s">
        <v>777</v>
      </c>
      <c r="C24" s="355"/>
      <c r="D24" s="356" t="s">
        <v>778</v>
      </c>
      <c r="E24" s="351">
        <v>5130</v>
      </c>
      <c r="F24" s="352" t="s">
        <v>779</v>
      </c>
      <c r="G24" s="357">
        <f t="shared" si="0"/>
        <v>0</v>
      </c>
      <c r="H24" s="358">
        <v>41120</v>
      </c>
      <c r="I24" s="358">
        <v>0</v>
      </c>
      <c r="J24" s="358">
        <v>41120</v>
      </c>
      <c r="K24" s="358">
        <v>0</v>
      </c>
      <c r="L24" s="359">
        <f t="shared" si="1"/>
        <v>0</v>
      </c>
      <c r="M24" s="360">
        <f t="shared" si="2"/>
        <v>0</v>
      </c>
    </row>
    <row r="25" spans="2:13" ht="22.5" x14ac:dyDescent="0.2">
      <c r="B25" s="354"/>
      <c r="C25" s="355"/>
      <c r="D25" s="356"/>
      <c r="E25" s="351">
        <v>5150</v>
      </c>
      <c r="F25" s="352" t="s">
        <v>762</v>
      </c>
      <c r="G25" s="357">
        <f t="shared" si="0"/>
        <v>0</v>
      </c>
      <c r="H25" s="358">
        <v>225000</v>
      </c>
      <c r="I25" s="358">
        <v>0</v>
      </c>
      <c r="J25" s="358">
        <v>0</v>
      </c>
      <c r="K25" s="358">
        <v>0</v>
      </c>
      <c r="L25" s="359">
        <f t="shared" si="1"/>
        <v>0</v>
      </c>
      <c r="M25" s="360">
        <f t="shared" si="2"/>
        <v>0</v>
      </c>
    </row>
    <row r="26" spans="2:13" x14ac:dyDescent="0.2">
      <c r="B26" s="354"/>
      <c r="C26" s="355"/>
      <c r="D26" s="356"/>
      <c r="E26" s="351">
        <v>5210</v>
      </c>
      <c r="F26" s="352" t="s">
        <v>780</v>
      </c>
      <c r="G26" s="357">
        <f t="shared" si="0"/>
        <v>0</v>
      </c>
      <c r="H26" s="358">
        <v>66000</v>
      </c>
      <c r="I26" s="358">
        <v>0</v>
      </c>
      <c r="J26" s="358">
        <v>0</v>
      </c>
      <c r="K26" s="358">
        <v>0</v>
      </c>
      <c r="L26" s="359">
        <f t="shared" si="1"/>
        <v>0</v>
      </c>
      <c r="M26" s="360">
        <f t="shared" si="2"/>
        <v>0</v>
      </c>
    </row>
    <row r="27" spans="2:13" x14ac:dyDescent="0.2">
      <c r="B27" s="354" t="s">
        <v>781</v>
      </c>
      <c r="C27" s="355"/>
      <c r="D27" s="356" t="s">
        <v>782</v>
      </c>
      <c r="E27" s="351">
        <v>5120</v>
      </c>
      <c r="F27" s="352" t="s">
        <v>783</v>
      </c>
      <c r="G27" s="357">
        <f t="shared" si="0"/>
        <v>0</v>
      </c>
      <c r="H27" s="358">
        <v>20000</v>
      </c>
      <c r="I27" s="358">
        <v>0</v>
      </c>
      <c r="J27" s="358">
        <v>0</v>
      </c>
      <c r="K27" s="358">
        <v>0</v>
      </c>
      <c r="L27" s="359">
        <f t="shared" si="1"/>
        <v>0</v>
      </c>
      <c r="M27" s="360">
        <f t="shared" si="2"/>
        <v>0</v>
      </c>
    </row>
    <row r="28" spans="2:13" x14ac:dyDescent="0.2">
      <c r="B28" s="354"/>
      <c r="C28" s="355"/>
      <c r="D28" s="356"/>
      <c r="E28" s="351">
        <v>5190</v>
      </c>
      <c r="F28" s="352" t="s">
        <v>763</v>
      </c>
      <c r="G28" s="357">
        <f t="shared" si="0"/>
        <v>0</v>
      </c>
      <c r="H28" s="358">
        <v>16500</v>
      </c>
      <c r="I28" s="358">
        <v>0</v>
      </c>
      <c r="J28" s="358">
        <v>0</v>
      </c>
      <c r="K28" s="358">
        <v>0</v>
      </c>
      <c r="L28" s="359">
        <f t="shared" si="1"/>
        <v>0</v>
      </c>
      <c r="M28" s="360">
        <f t="shared" si="2"/>
        <v>0</v>
      </c>
    </row>
    <row r="29" spans="2:13" x14ac:dyDescent="0.2">
      <c r="B29" s="354"/>
      <c r="C29" s="355"/>
      <c r="D29" s="356"/>
      <c r="E29" s="351">
        <v>5620</v>
      </c>
      <c r="F29" s="352" t="s">
        <v>773</v>
      </c>
      <c r="G29" s="357">
        <f t="shared" si="0"/>
        <v>0</v>
      </c>
      <c r="H29" s="358">
        <v>5968</v>
      </c>
      <c r="I29" s="358">
        <v>0</v>
      </c>
      <c r="J29" s="358">
        <v>0</v>
      </c>
      <c r="K29" s="358">
        <v>0</v>
      </c>
      <c r="L29" s="359">
        <f t="shared" si="1"/>
        <v>0</v>
      </c>
      <c r="M29" s="360">
        <f t="shared" si="2"/>
        <v>0</v>
      </c>
    </row>
    <row r="30" spans="2:13" x14ac:dyDescent="0.2">
      <c r="B30" s="354"/>
      <c r="C30" s="355"/>
      <c r="D30" s="356"/>
      <c r="E30" s="351">
        <v>5690</v>
      </c>
      <c r="F30" s="352" t="s">
        <v>784</v>
      </c>
      <c r="G30" s="357">
        <f t="shared" si="0"/>
        <v>0</v>
      </c>
      <c r="H30" s="358">
        <v>40000</v>
      </c>
      <c r="I30" s="358">
        <v>0</v>
      </c>
      <c r="J30" s="358">
        <v>0</v>
      </c>
      <c r="K30" s="358">
        <v>0</v>
      </c>
      <c r="L30" s="359">
        <f t="shared" si="1"/>
        <v>0</v>
      </c>
      <c r="M30" s="360">
        <f t="shared" si="2"/>
        <v>0</v>
      </c>
    </row>
    <row r="31" spans="2:13" ht="22.5" x14ac:dyDescent="0.2">
      <c r="B31" s="354" t="s">
        <v>785</v>
      </c>
      <c r="C31" s="355"/>
      <c r="D31" s="356" t="s">
        <v>786</v>
      </c>
      <c r="E31" s="351">
        <v>5210</v>
      </c>
      <c r="F31" s="352" t="s">
        <v>780</v>
      </c>
      <c r="G31" s="357">
        <f t="shared" si="0"/>
        <v>0</v>
      </c>
      <c r="H31" s="358">
        <v>40000</v>
      </c>
      <c r="I31" s="358">
        <v>0</v>
      </c>
      <c r="J31" s="358">
        <v>80000</v>
      </c>
      <c r="K31" s="358">
        <v>0</v>
      </c>
      <c r="L31" s="359">
        <f t="shared" si="1"/>
        <v>0</v>
      </c>
      <c r="M31" s="360">
        <f t="shared" si="2"/>
        <v>0</v>
      </c>
    </row>
    <row r="32" spans="2:13" x14ac:dyDescent="0.2">
      <c r="B32" s="354"/>
      <c r="C32" s="355"/>
      <c r="D32" s="356"/>
      <c r="E32" s="351">
        <v>5650</v>
      </c>
      <c r="F32" s="352" t="s">
        <v>766</v>
      </c>
      <c r="G32" s="357">
        <f t="shared" si="0"/>
        <v>0</v>
      </c>
      <c r="H32" s="358">
        <v>0</v>
      </c>
      <c r="I32" s="358">
        <v>0</v>
      </c>
      <c r="J32" s="358">
        <v>0</v>
      </c>
      <c r="K32" s="358">
        <v>0</v>
      </c>
      <c r="L32" s="359">
        <f t="shared" si="1"/>
        <v>0</v>
      </c>
      <c r="M32" s="360">
        <f t="shared" si="2"/>
        <v>0</v>
      </c>
    </row>
    <row r="33" spans="2:13" ht="22.5" x14ac:dyDescent="0.2">
      <c r="B33" s="354" t="s">
        <v>787</v>
      </c>
      <c r="C33" s="355"/>
      <c r="D33" s="356" t="s">
        <v>788</v>
      </c>
      <c r="E33" s="351">
        <v>5150</v>
      </c>
      <c r="F33" s="352" t="s">
        <v>762</v>
      </c>
      <c r="G33" s="357">
        <f t="shared" si="0"/>
        <v>0</v>
      </c>
      <c r="H33" s="358">
        <v>688000</v>
      </c>
      <c r="I33" s="358">
        <v>0</v>
      </c>
      <c r="J33" s="358">
        <v>716000</v>
      </c>
      <c r="K33" s="358">
        <v>0</v>
      </c>
      <c r="L33" s="359">
        <f t="shared" si="1"/>
        <v>0</v>
      </c>
      <c r="M33" s="360">
        <f t="shared" si="2"/>
        <v>0</v>
      </c>
    </row>
    <row r="34" spans="2:13" ht="22.5" x14ac:dyDescent="0.2">
      <c r="B34" s="354" t="s">
        <v>789</v>
      </c>
      <c r="C34" s="355"/>
      <c r="D34" s="356" t="s">
        <v>790</v>
      </c>
      <c r="E34" s="351">
        <v>5110</v>
      </c>
      <c r="F34" s="352" t="s">
        <v>770</v>
      </c>
      <c r="G34" s="357">
        <f t="shared" si="0"/>
        <v>0</v>
      </c>
      <c r="H34" s="358">
        <v>0</v>
      </c>
      <c r="I34" s="358">
        <v>0</v>
      </c>
      <c r="J34" s="358">
        <v>722549.54</v>
      </c>
      <c r="K34" s="358">
        <v>722549.54</v>
      </c>
      <c r="L34" s="359">
        <f t="shared" si="1"/>
        <v>0</v>
      </c>
      <c r="M34" s="360">
        <f t="shared" si="2"/>
        <v>0</v>
      </c>
    </row>
    <row r="35" spans="2:13" x14ac:dyDescent="0.2">
      <c r="B35" s="354"/>
      <c r="C35" s="355"/>
      <c r="D35" s="356"/>
      <c r="E35" s="351">
        <v>5120</v>
      </c>
      <c r="F35" s="352" t="s">
        <v>783</v>
      </c>
      <c r="G35" s="357">
        <f t="shared" si="0"/>
        <v>0</v>
      </c>
      <c r="H35" s="358">
        <v>0</v>
      </c>
      <c r="I35" s="358">
        <v>0</v>
      </c>
      <c r="J35" s="358">
        <v>5952.2</v>
      </c>
      <c r="K35" s="358">
        <v>5952.2</v>
      </c>
      <c r="L35" s="359">
        <f t="shared" si="1"/>
        <v>0</v>
      </c>
      <c r="M35" s="360">
        <f t="shared" si="2"/>
        <v>0</v>
      </c>
    </row>
    <row r="36" spans="2:13" x14ac:dyDescent="0.2">
      <c r="B36" s="354"/>
      <c r="C36" s="355"/>
      <c r="D36" s="356"/>
      <c r="E36" s="351">
        <v>5130</v>
      </c>
      <c r="F36" s="352" t="s">
        <v>779</v>
      </c>
      <c r="G36" s="357">
        <f t="shared" si="0"/>
        <v>0</v>
      </c>
      <c r="H36" s="358">
        <v>0</v>
      </c>
      <c r="I36" s="358">
        <v>0</v>
      </c>
      <c r="J36" s="358">
        <v>0</v>
      </c>
      <c r="K36" s="358">
        <v>0</v>
      </c>
      <c r="L36" s="359">
        <f t="shared" si="1"/>
        <v>0</v>
      </c>
      <c r="M36" s="360">
        <f t="shared" si="2"/>
        <v>0</v>
      </c>
    </row>
    <row r="37" spans="2:13" ht="22.5" x14ac:dyDescent="0.2">
      <c r="B37" s="354"/>
      <c r="C37" s="355"/>
      <c r="D37" s="356"/>
      <c r="E37" s="351">
        <v>5150</v>
      </c>
      <c r="F37" s="352" t="s">
        <v>762</v>
      </c>
      <c r="G37" s="357">
        <f t="shared" si="0"/>
        <v>0</v>
      </c>
      <c r="H37" s="358">
        <v>0</v>
      </c>
      <c r="I37" s="358">
        <v>0</v>
      </c>
      <c r="J37" s="358">
        <v>1624721.28</v>
      </c>
      <c r="K37" s="358">
        <v>1624721.28</v>
      </c>
      <c r="L37" s="359">
        <f t="shared" si="1"/>
        <v>0</v>
      </c>
      <c r="M37" s="360">
        <f t="shared" si="2"/>
        <v>0</v>
      </c>
    </row>
    <row r="38" spans="2:13" x14ac:dyDescent="0.2">
      <c r="B38" s="354"/>
      <c r="C38" s="355"/>
      <c r="D38" s="356"/>
      <c r="E38" s="351">
        <v>5190</v>
      </c>
      <c r="F38" s="352" t="s">
        <v>763</v>
      </c>
      <c r="G38" s="357">
        <f t="shared" si="0"/>
        <v>0</v>
      </c>
      <c r="H38" s="358">
        <v>0</v>
      </c>
      <c r="I38" s="358">
        <v>0</v>
      </c>
      <c r="J38" s="358">
        <v>54099.16</v>
      </c>
      <c r="K38" s="358">
        <v>54099.16</v>
      </c>
      <c r="L38" s="359">
        <f t="shared" si="1"/>
        <v>0</v>
      </c>
      <c r="M38" s="360">
        <f t="shared" si="2"/>
        <v>0</v>
      </c>
    </row>
    <row r="39" spans="2:13" x14ac:dyDescent="0.2">
      <c r="B39" s="354"/>
      <c r="C39" s="355"/>
      <c r="D39" s="356"/>
      <c r="E39" s="351">
        <v>5210</v>
      </c>
      <c r="F39" s="352" t="s">
        <v>780</v>
      </c>
      <c r="G39" s="357">
        <f t="shared" si="0"/>
        <v>0</v>
      </c>
      <c r="H39" s="358">
        <v>0</v>
      </c>
      <c r="I39" s="358">
        <v>0</v>
      </c>
      <c r="J39" s="358">
        <v>46425.2</v>
      </c>
      <c r="K39" s="358">
        <v>46425.2</v>
      </c>
      <c r="L39" s="359">
        <f t="shared" si="1"/>
        <v>0</v>
      </c>
      <c r="M39" s="360">
        <f t="shared" si="2"/>
        <v>0</v>
      </c>
    </row>
    <row r="40" spans="2:13" x14ac:dyDescent="0.2">
      <c r="B40" s="354"/>
      <c r="C40" s="355"/>
      <c r="D40" s="356"/>
      <c r="E40" s="351">
        <v>5230</v>
      </c>
      <c r="F40" s="352" t="s">
        <v>772</v>
      </c>
      <c r="G40" s="357">
        <f t="shared" si="0"/>
        <v>0</v>
      </c>
      <c r="H40" s="358">
        <v>0</v>
      </c>
      <c r="I40" s="358">
        <v>0</v>
      </c>
      <c r="J40" s="358">
        <v>22900</v>
      </c>
      <c r="K40" s="358">
        <v>22900</v>
      </c>
      <c r="L40" s="359">
        <f t="shared" si="1"/>
        <v>0</v>
      </c>
      <c r="M40" s="360">
        <f t="shared" si="2"/>
        <v>0</v>
      </c>
    </row>
    <row r="41" spans="2:13" x14ac:dyDescent="0.2">
      <c r="B41" s="354"/>
      <c r="C41" s="355"/>
      <c r="D41" s="356"/>
      <c r="E41" s="351">
        <v>5310</v>
      </c>
      <c r="F41" s="352" t="s">
        <v>764</v>
      </c>
      <c r="G41" s="357">
        <f t="shared" si="0"/>
        <v>0</v>
      </c>
      <c r="H41" s="358">
        <v>0</v>
      </c>
      <c r="I41" s="358">
        <v>0</v>
      </c>
      <c r="J41" s="358">
        <v>0</v>
      </c>
      <c r="K41" s="358">
        <v>0</v>
      </c>
      <c r="L41" s="359">
        <f t="shared" si="1"/>
        <v>0</v>
      </c>
      <c r="M41" s="360">
        <f t="shared" si="2"/>
        <v>0</v>
      </c>
    </row>
    <row r="42" spans="2:13" x14ac:dyDescent="0.2">
      <c r="B42" s="354"/>
      <c r="C42" s="355"/>
      <c r="D42" s="356"/>
      <c r="E42" s="351">
        <v>5620</v>
      </c>
      <c r="F42" s="352" t="s">
        <v>773</v>
      </c>
      <c r="G42" s="357">
        <f t="shared" si="0"/>
        <v>0</v>
      </c>
      <c r="H42" s="358">
        <v>0</v>
      </c>
      <c r="I42" s="358">
        <v>0</v>
      </c>
      <c r="J42" s="358">
        <v>0</v>
      </c>
      <c r="K42" s="358">
        <v>0</v>
      </c>
      <c r="L42" s="359">
        <f t="shared" si="1"/>
        <v>0</v>
      </c>
      <c r="M42" s="360">
        <f t="shared" si="2"/>
        <v>0</v>
      </c>
    </row>
    <row r="43" spans="2:13" ht="22.5" x14ac:dyDescent="0.2">
      <c r="B43" s="354"/>
      <c r="C43" s="355"/>
      <c r="D43" s="356"/>
      <c r="E43" s="351">
        <v>5640</v>
      </c>
      <c r="F43" s="352" t="s">
        <v>774</v>
      </c>
      <c r="G43" s="357">
        <f t="shared" si="0"/>
        <v>0</v>
      </c>
      <c r="H43" s="358">
        <v>0</v>
      </c>
      <c r="I43" s="358">
        <v>0</v>
      </c>
      <c r="J43" s="358">
        <v>0</v>
      </c>
      <c r="K43" s="358">
        <v>0</v>
      </c>
      <c r="L43" s="359">
        <f t="shared" si="1"/>
        <v>0</v>
      </c>
      <c r="M43" s="360">
        <f t="shared" si="2"/>
        <v>0</v>
      </c>
    </row>
    <row r="44" spans="2:13" x14ac:dyDescent="0.2">
      <c r="B44" s="354"/>
      <c r="C44" s="355"/>
      <c r="D44" s="356"/>
      <c r="E44" s="351">
        <v>5650</v>
      </c>
      <c r="F44" s="352" t="s">
        <v>766</v>
      </c>
      <c r="G44" s="357">
        <f t="shared" si="0"/>
        <v>0</v>
      </c>
      <c r="H44" s="358">
        <v>0</v>
      </c>
      <c r="I44" s="358">
        <v>0</v>
      </c>
      <c r="J44" s="358">
        <v>0</v>
      </c>
      <c r="K44" s="358">
        <v>0</v>
      </c>
      <c r="L44" s="359">
        <f t="shared" si="1"/>
        <v>0</v>
      </c>
      <c r="M44" s="360">
        <f t="shared" si="2"/>
        <v>0</v>
      </c>
    </row>
    <row r="45" spans="2:13" ht="22.5" x14ac:dyDescent="0.2">
      <c r="B45" s="354"/>
      <c r="C45" s="355"/>
      <c r="D45" s="356"/>
      <c r="E45" s="351">
        <v>5660</v>
      </c>
      <c r="F45" s="352" t="s">
        <v>767</v>
      </c>
      <c r="G45" s="357">
        <f t="shared" si="0"/>
        <v>0</v>
      </c>
      <c r="H45" s="358">
        <v>0</v>
      </c>
      <c r="I45" s="358">
        <v>0</v>
      </c>
      <c r="J45" s="358">
        <v>20532.560000000001</v>
      </c>
      <c r="K45" s="358">
        <v>20532.560000000001</v>
      </c>
      <c r="L45" s="359">
        <f t="shared" si="1"/>
        <v>0</v>
      </c>
      <c r="M45" s="360">
        <f t="shared" si="2"/>
        <v>0</v>
      </c>
    </row>
    <row r="46" spans="2:13" x14ac:dyDescent="0.2">
      <c r="B46" s="354"/>
      <c r="C46" s="355"/>
      <c r="D46" s="356"/>
      <c r="E46" s="351">
        <v>5670</v>
      </c>
      <c r="F46" s="352" t="s">
        <v>791</v>
      </c>
      <c r="G46" s="357">
        <f t="shared" si="0"/>
        <v>0</v>
      </c>
      <c r="H46" s="358">
        <v>0</v>
      </c>
      <c r="I46" s="358">
        <v>0</v>
      </c>
      <c r="J46" s="358">
        <v>0</v>
      </c>
      <c r="K46" s="358">
        <v>0</v>
      </c>
      <c r="L46" s="359">
        <f t="shared" si="1"/>
        <v>0</v>
      </c>
      <c r="M46" s="360">
        <f t="shared" si="2"/>
        <v>0</v>
      </c>
    </row>
    <row r="47" spans="2:13" x14ac:dyDescent="0.2">
      <c r="B47" s="354"/>
      <c r="C47" s="355"/>
      <c r="D47" s="356"/>
      <c r="E47" s="361"/>
      <c r="F47" s="362"/>
      <c r="G47" s="363"/>
      <c r="H47" s="363"/>
      <c r="I47" s="363"/>
      <c r="J47" s="363"/>
      <c r="K47" s="363"/>
      <c r="L47" s="364"/>
      <c r="M47" s="365"/>
    </row>
    <row r="48" spans="2:13" x14ac:dyDescent="0.2">
      <c r="B48" s="354"/>
      <c r="C48" s="355"/>
      <c r="D48" s="349"/>
      <c r="E48" s="366"/>
      <c r="F48" s="349"/>
      <c r="G48" s="349"/>
      <c r="H48" s="349"/>
      <c r="I48" s="349"/>
      <c r="J48" s="349"/>
      <c r="K48" s="349"/>
      <c r="L48" s="349"/>
      <c r="M48" s="350"/>
    </row>
    <row r="49" spans="2:13" ht="13.15" customHeight="1" x14ac:dyDescent="0.2">
      <c r="B49" s="612" t="s">
        <v>792</v>
      </c>
      <c r="C49" s="613"/>
      <c r="D49" s="613"/>
      <c r="E49" s="613"/>
      <c r="F49" s="613"/>
      <c r="G49" s="367">
        <f>SUM(G9:G46)</f>
        <v>0</v>
      </c>
      <c r="H49" s="367">
        <f>SUM(H9:H46)</f>
        <v>3261620</v>
      </c>
      <c r="I49" s="367">
        <f>SUM(I9:I46)</f>
        <v>0</v>
      </c>
      <c r="J49" s="367">
        <f>SUM(J9:J46)</f>
        <v>6224939.8200000003</v>
      </c>
      <c r="K49" s="367">
        <f>SUM(K9:K46)</f>
        <v>2658610.6600000006</v>
      </c>
      <c r="L49" s="368">
        <f>IFERROR(K49/H49,0)</f>
        <v>0.81511968285698533</v>
      </c>
      <c r="M49" s="369">
        <f>IFERROR(K49/I49,0)</f>
        <v>0</v>
      </c>
    </row>
    <row r="50" spans="2:13" ht="4.9000000000000004" customHeight="1" x14ac:dyDescent="0.2">
      <c r="B50" s="354"/>
      <c r="C50" s="355"/>
      <c r="D50" s="349"/>
      <c r="E50" s="366"/>
      <c r="F50" s="349"/>
      <c r="G50" s="349"/>
      <c r="H50" s="349"/>
      <c r="I50" s="349"/>
      <c r="J50" s="349"/>
      <c r="K50" s="349"/>
      <c r="L50" s="349"/>
      <c r="M50" s="350"/>
    </row>
    <row r="51" spans="2:13" ht="13.15" customHeight="1" x14ac:dyDescent="0.2">
      <c r="B51" s="614" t="s">
        <v>793</v>
      </c>
      <c r="C51" s="611"/>
      <c r="D51" s="611"/>
      <c r="E51" s="343"/>
      <c r="F51" s="348"/>
      <c r="G51" s="349"/>
      <c r="H51" s="349"/>
      <c r="I51" s="349"/>
      <c r="J51" s="349"/>
      <c r="K51" s="349"/>
      <c r="L51" s="349"/>
      <c r="M51" s="350"/>
    </row>
    <row r="54" spans="2:13" x14ac:dyDescent="0.2">
      <c r="D54" s="505" t="s">
        <v>868</v>
      </c>
      <c r="E54" s="505"/>
      <c r="G54" s="505" t="s">
        <v>867</v>
      </c>
      <c r="H54" s="505"/>
      <c r="I54" s="505"/>
      <c r="J54" s="505"/>
    </row>
    <row r="55" spans="2:13" x14ac:dyDescent="0.2">
      <c r="D55" s="505" t="s">
        <v>800</v>
      </c>
      <c r="E55" s="505"/>
      <c r="G55" s="505" t="s">
        <v>802</v>
      </c>
      <c r="H55" s="505"/>
      <c r="I55" s="505"/>
      <c r="J55" s="505"/>
    </row>
    <row r="56" spans="2:13" x14ac:dyDescent="0.2">
      <c r="D56" s="505" t="s">
        <v>801</v>
      </c>
      <c r="E56" s="505"/>
      <c r="G56" s="137"/>
      <c r="H56" s="1" t="s">
        <v>803</v>
      </c>
      <c r="I56" s="1"/>
      <c r="J56" s="1"/>
    </row>
  </sheetData>
  <protectedRanges>
    <protectedRange sqref="D54:D56 G54 I54:J56 G55 G56:H56" name="Rango1"/>
  </protectedRanges>
  <mergeCells count="24">
    <mergeCell ref="B49:F49"/>
    <mergeCell ref="B51:D51"/>
    <mergeCell ref="D54:E54"/>
    <mergeCell ref="L4:L5"/>
    <mergeCell ref="M4:M5"/>
    <mergeCell ref="B6:D6"/>
    <mergeCell ref="J6:K6"/>
    <mergeCell ref="C7:D7"/>
    <mergeCell ref="D55:E55"/>
    <mergeCell ref="D56:E56"/>
    <mergeCell ref="G54:J54"/>
    <mergeCell ref="G55:J5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Normal="100" workbookViewId="0">
      <selection activeCell="E42" sqref="E4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7.1640625" style="1" customWidth="1"/>
    <col min="6" max="6" width="2" style="1" customWidth="1"/>
    <col min="7" max="7" width="47.33203125" style="1" customWidth="1"/>
    <col min="8" max="8" width="18.6640625" style="1" customWidth="1"/>
    <col min="9" max="9" width="18" style="1" customWidth="1"/>
    <col min="10" max="16384" width="12" style="1"/>
  </cols>
  <sheetData>
    <row r="1" spans="1:9" ht="39.950000000000003" customHeight="1" x14ac:dyDescent="0.2">
      <c r="A1" s="500" t="s">
        <v>57</v>
      </c>
      <c r="B1" s="501"/>
      <c r="C1" s="501"/>
      <c r="D1" s="501"/>
      <c r="E1" s="501"/>
      <c r="F1" s="501"/>
      <c r="G1" s="501"/>
      <c r="H1" s="501"/>
      <c r="I1" s="502"/>
    </row>
    <row r="2" spans="1:9" ht="12" customHeight="1" x14ac:dyDescent="0.2">
      <c r="A2" s="28"/>
      <c r="B2" s="29" t="s">
        <v>181</v>
      </c>
      <c r="C2" s="29">
        <v>2020</v>
      </c>
      <c r="D2" s="29">
        <v>2019</v>
      </c>
      <c r="E2" s="29"/>
      <c r="F2" s="29"/>
      <c r="G2" s="29" t="s">
        <v>181</v>
      </c>
      <c r="H2" s="29">
        <v>2020</v>
      </c>
      <c r="I2" s="30">
        <v>2019</v>
      </c>
    </row>
    <row r="3" spans="1:9" x14ac:dyDescent="0.2">
      <c r="A3" s="8"/>
      <c r="B3" s="451"/>
      <c r="C3" s="452"/>
      <c r="D3" s="452"/>
      <c r="E3" s="452"/>
      <c r="F3" s="453"/>
      <c r="G3" s="454"/>
      <c r="H3" s="455"/>
      <c r="I3" s="456"/>
    </row>
    <row r="4" spans="1:9" s="2" customFormat="1" x14ac:dyDescent="0.2">
      <c r="A4" s="4" t="s">
        <v>0</v>
      </c>
      <c r="B4" s="9"/>
      <c r="C4" s="10"/>
      <c r="D4" s="10"/>
      <c r="E4" s="10"/>
      <c r="F4" s="9" t="s">
        <v>8</v>
      </c>
      <c r="G4" s="9"/>
      <c r="H4" s="10"/>
      <c r="I4" s="11"/>
    </row>
    <row r="5" spans="1:9" x14ac:dyDescent="0.2">
      <c r="A5" s="5" t="s">
        <v>46</v>
      </c>
      <c r="B5" s="2"/>
      <c r="C5" s="23">
        <f>SUM(C6:C12)</f>
        <v>2432764.5499999998</v>
      </c>
      <c r="D5" s="23">
        <f>SUM(D6:D12)</f>
        <v>3102532.9</v>
      </c>
      <c r="E5" s="23"/>
      <c r="F5" s="2" t="s">
        <v>42</v>
      </c>
      <c r="G5" s="2"/>
      <c r="H5" s="23">
        <f>SUM(H6:H8)</f>
        <v>33110392.469999999</v>
      </c>
      <c r="I5" s="24">
        <f>SUM(I6:I8)</f>
        <v>65386050.150000006</v>
      </c>
    </row>
    <row r="6" spans="1:9" x14ac:dyDescent="0.2">
      <c r="A6" s="16"/>
      <c r="B6" s="17" t="s">
        <v>1</v>
      </c>
      <c r="C6" s="25">
        <v>0</v>
      </c>
      <c r="D6" s="25">
        <v>0</v>
      </c>
      <c r="E6" s="25"/>
      <c r="F6" s="7"/>
      <c r="G6" s="17" t="s">
        <v>37</v>
      </c>
      <c r="H6" s="25">
        <v>21116930.940000001</v>
      </c>
      <c r="I6" s="26">
        <v>32252819.98</v>
      </c>
    </row>
    <row r="7" spans="1:9" x14ac:dyDescent="0.2">
      <c r="A7" s="16"/>
      <c r="B7" s="17" t="s">
        <v>35</v>
      </c>
      <c r="C7" s="25">
        <v>0</v>
      </c>
      <c r="D7" s="25">
        <v>0</v>
      </c>
      <c r="E7" s="25"/>
      <c r="F7" s="7"/>
      <c r="G7" s="17" t="s">
        <v>16</v>
      </c>
      <c r="H7" s="25">
        <v>2451173.79</v>
      </c>
      <c r="I7" s="26">
        <v>3772187.48</v>
      </c>
    </row>
    <row r="8" spans="1:9" x14ac:dyDescent="0.2">
      <c r="A8" s="16"/>
      <c r="B8" s="17" t="s">
        <v>11</v>
      </c>
      <c r="C8" s="25">
        <v>0</v>
      </c>
      <c r="D8" s="25">
        <v>0</v>
      </c>
      <c r="E8" s="25"/>
      <c r="F8" s="7"/>
      <c r="G8" s="17" t="s">
        <v>17</v>
      </c>
      <c r="H8" s="25">
        <v>9542287.7400000002</v>
      </c>
      <c r="I8" s="26">
        <v>29361042.690000001</v>
      </c>
    </row>
    <row r="9" spans="1:9" x14ac:dyDescent="0.2">
      <c r="A9" s="16"/>
      <c r="B9" s="17" t="s">
        <v>2</v>
      </c>
      <c r="C9" s="25">
        <v>0</v>
      </c>
      <c r="D9" s="25">
        <v>0</v>
      </c>
      <c r="E9" s="25"/>
      <c r="F9" s="2" t="s">
        <v>53</v>
      </c>
      <c r="G9" s="2"/>
      <c r="H9" s="23">
        <f>SUM(H10:H18)</f>
        <v>591068.38</v>
      </c>
      <c r="I9" s="24">
        <f>SUM(I10:I18)</f>
        <v>182252.4</v>
      </c>
    </row>
    <row r="10" spans="1:9" x14ac:dyDescent="0.2">
      <c r="A10" s="16"/>
      <c r="B10" s="17" t="s">
        <v>47</v>
      </c>
      <c r="C10" s="25">
        <v>0</v>
      </c>
      <c r="D10" s="25">
        <v>0</v>
      </c>
      <c r="E10" s="25"/>
      <c r="F10" s="7"/>
      <c r="G10" s="17" t="s">
        <v>18</v>
      </c>
      <c r="H10" s="25">
        <v>0</v>
      </c>
      <c r="I10" s="26">
        <v>0</v>
      </c>
    </row>
    <row r="11" spans="1:9" x14ac:dyDescent="0.2">
      <c r="A11" s="16"/>
      <c r="B11" s="17" t="s">
        <v>48</v>
      </c>
      <c r="C11" s="25">
        <v>0</v>
      </c>
      <c r="D11" s="25">
        <v>0</v>
      </c>
      <c r="E11" s="25"/>
      <c r="F11" s="7"/>
      <c r="G11" s="17" t="s">
        <v>19</v>
      </c>
      <c r="H11" s="25">
        <v>0</v>
      </c>
      <c r="I11" s="26">
        <v>0</v>
      </c>
    </row>
    <row r="12" spans="1:9" x14ac:dyDescent="0.2">
      <c r="A12" s="16"/>
      <c r="B12" s="17" t="s">
        <v>49</v>
      </c>
      <c r="C12" s="25">
        <v>2432764.5499999998</v>
      </c>
      <c r="D12" s="25">
        <v>3102532.9</v>
      </c>
      <c r="E12" s="25"/>
      <c r="F12" s="7"/>
      <c r="G12" s="17" t="s">
        <v>20</v>
      </c>
      <c r="H12" s="25">
        <v>0</v>
      </c>
      <c r="I12" s="26">
        <v>0</v>
      </c>
    </row>
    <row r="13" spans="1:9" ht="34.5" customHeight="1" x14ac:dyDescent="0.2">
      <c r="A13" s="503" t="s">
        <v>50</v>
      </c>
      <c r="B13" s="504"/>
      <c r="C13" s="23">
        <f>SUM(C14:C15)</f>
        <v>39726176.629999995</v>
      </c>
      <c r="D13" s="23">
        <f>SUM(D14:D15)</f>
        <v>67989132.530000001</v>
      </c>
      <c r="E13" s="23"/>
      <c r="F13" s="7"/>
      <c r="G13" s="17" t="s">
        <v>21</v>
      </c>
      <c r="H13" s="25">
        <v>591068.38</v>
      </c>
      <c r="I13" s="26">
        <v>182252.4</v>
      </c>
    </row>
    <row r="14" spans="1:9" ht="22.5" x14ac:dyDescent="0.2">
      <c r="A14" s="16"/>
      <c r="B14" s="22" t="s">
        <v>51</v>
      </c>
      <c r="C14" s="25">
        <v>19666078.73</v>
      </c>
      <c r="D14" s="25">
        <v>37376549.07</v>
      </c>
      <c r="E14" s="25"/>
      <c r="F14" s="7"/>
      <c r="G14" s="17" t="s">
        <v>22</v>
      </c>
      <c r="H14" s="25">
        <v>0</v>
      </c>
      <c r="I14" s="26">
        <v>0</v>
      </c>
    </row>
    <row r="15" spans="1:9" x14ac:dyDescent="0.2">
      <c r="A15" s="16"/>
      <c r="B15" s="17" t="s">
        <v>52</v>
      </c>
      <c r="C15" s="25">
        <v>20060097.899999999</v>
      </c>
      <c r="D15" s="25">
        <v>30612583.460000001</v>
      </c>
      <c r="E15" s="25"/>
      <c r="F15" s="7"/>
      <c r="G15" s="17" t="s">
        <v>23</v>
      </c>
      <c r="H15" s="25">
        <v>0</v>
      </c>
      <c r="I15" s="26">
        <v>0</v>
      </c>
    </row>
    <row r="16" spans="1:9" x14ac:dyDescent="0.2">
      <c r="A16" s="5" t="s">
        <v>41</v>
      </c>
      <c r="B16" s="2"/>
      <c r="C16" s="23">
        <f>SUM(C17:C21)</f>
        <v>858155.06</v>
      </c>
      <c r="D16" s="23">
        <f>SUM(D17:D21)</f>
        <v>2826838.96</v>
      </c>
      <c r="E16" s="23"/>
      <c r="F16" s="7"/>
      <c r="G16" s="17" t="s">
        <v>24</v>
      </c>
      <c r="H16" s="25">
        <v>0</v>
      </c>
      <c r="I16" s="26">
        <v>0</v>
      </c>
    </row>
    <row r="17" spans="1:9" x14ac:dyDescent="0.2">
      <c r="A17" s="16"/>
      <c r="B17" s="17" t="s">
        <v>36</v>
      </c>
      <c r="C17" s="25">
        <v>0</v>
      </c>
      <c r="D17" s="25">
        <v>0</v>
      </c>
      <c r="E17" s="25"/>
      <c r="F17" s="7"/>
      <c r="G17" s="17" t="s">
        <v>6</v>
      </c>
      <c r="H17" s="25">
        <v>0</v>
      </c>
      <c r="I17" s="26">
        <v>0</v>
      </c>
    </row>
    <row r="18" spans="1:9" x14ac:dyDescent="0.2">
      <c r="A18" s="16"/>
      <c r="B18" s="17" t="s">
        <v>12</v>
      </c>
      <c r="C18" s="25">
        <v>0</v>
      </c>
      <c r="D18" s="25">
        <v>0</v>
      </c>
      <c r="E18" s="25"/>
      <c r="F18" s="7"/>
      <c r="G18" s="17" t="s">
        <v>25</v>
      </c>
      <c r="H18" s="25">
        <v>0</v>
      </c>
      <c r="I18" s="26">
        <v>0</v>
      </c>
    </row>
    <row r="19" spans="1:9" x14ac:dyDescent="0.2">
      <c r="A19" s="16"/>
      <c r="B19" s="17" t="s">
        <v>13</v>
      </c>
      <c r="C19" s="25">
        <v>0</v>
      </c>
      <c r="D19" s="25">
        <v>0</v>
      </c>
      <c r="E19" s="25"/>
      <c r="F19" s="2" t="s">
        <v>10</v>
      </c>
      <c r="G19" s="2"/>
      <c r="H19" s="23">
        <f>SUM(H20:H22)</f>
        <v>0</v>
      </c>
      <c r="I19" s="24">
        <f>SUM(I20:I22)</f>
        <v>0</v>
      </c>
    </row>
    <row r="20" spans="1:9" x14ac:dyDescent="0.2">
      <c r="A20" s="16"/>
      <c r="B20" s="17"/>
      <c r="C20" s="25">
        <v>0</v>
      </c>
      <c r="D20" s="25">
        <v>0</v>
      </c>
      <c r="E20" s="25"/>
      <c r="F20" s="7"/>
      <c r="G20" s="17" t="s">
        <v>3</v>
      </c>
      <c r="H20" s="25">
        <v>0</v>
      </c>
      <c r="I20" s="26">
        <v>0</v>
      </c>
    </row>
    <row r="21" spans="1:9" x14ac:dyDescent="0.2">
      <c r="A21" s="16"/>
      <c r="B21" s="17" t="s">
        <v>15</v>
      </c>
      <c r="C21" s="25">
        <v>858155.06</v>
      </c>
      <c r="D21" s="25">
        <v>2826838.96</v>
      </c>
      <c r="E21" s="25"/>
      <c r="F21" s="7"/>
      <c r="G21" s="17" t="s">
        <v>4</v>
      </c>
      <c r="H21" s="25">
        <v>0</v>
      </c>
      <c r="I21" s="26">
        <v>0</v>
      </c>
    </row>
    <row r="22" spans="1:9" x14ac:dyDescent="0.2">
      <c r="A22" s="16"/>
      <c r="B22" s="13"/>
      <c r="C22" s="14"/>
      <c r="D22" s="14"/>
      <c r="E22" s="14"/>
      <c r="F22" s="7"/>
      <c r="G22" s="17" t="s">
        <v>5</v>
      </c>
      <c r="H22" s="25">
        <v>0</v>
      </c>
      <c r="I22" s="26">
        <v>0</v>
      </c>
    </row>
    <row r="23" spans="1:9" x14ac:dyDescent="0.2">
      <c r="A23" s="6" t="s">
        <v>9</v>
      </c>
      <c r="B23" s="18"/>
      <c r="C23" s="23">
        <f>SUM(C5+C13+C16)</f>
        <v>43017096.239999995</v>
      </c>
      <c r="D23" s="450">
        <f>SUM(D5+D13+D16)</f>
        <v>73918504.390000001</v>
      </c>
      <c r="E23" s="450"/>
      <c r="F23" s="2" t="s">
        <v>43</v>
      </c>
      <c r="G23" s="2"/>
      <c r="H23" s="23">
        <f>SUM(H24:H28)</f>
        <v>0</v>
      </c>
      <c r="I23" s="24">
        <f>SUM(I24:I28)</f>
        <v>0</v>
      </c>
    </row>
    <row r="24" spans="1:9" x14ac:dyDescent="0.2">
      <c r="A24" s="16"/>
      <c r="B24" s="9"/>
      <c r="C24" s="12"/>
      <c r="D24" s="450"/>
      <c r="E24" s="450"/>
      <c r="F24" s="7"/>
      <c r="G24" s="17" t="s">
        <v>26</v>
      </c>
      <c r="H24" s="25">
        <v>0</v>
      </c>
      <c r="I24" s="26">
        <v>0</v>
      </c>
    </row>
    <row r="25" spans="1:9" s="2" customFormat="1" x14ac:dyDescent="0.2">
      <c r="A25" s="16"/>
      <c r="F25" s="7"/>
      <c r="G25" s="17" t="s">
        <v>27</v>
      </c>
      <c r="H25" s="25">
        <v>0</v>
      </c>
      <c r="I25" s="26">
        <v>0</v>
      </c>
    </row>
    <row r="26" spans="1:9" x14ac:dyDescent="0.2">
      <c r="A26" s="16"/>
      <c r="F26" s="7"/>
      <c r="G26" s="17" t="s">
        <v>28</v>
      </c>
      <c r="H26" s="25">
        <v>0</v>
      </c>
      <c r="I26" s="26">
        <v>0</v>
      </c>
    </row>
    <row r="27" spans="1:9" x14ac:dyDescent="0.2">
      <c r="A27" s="16"/>
      <c r="F27" s="7"/>
      <c r="G27" s="17" t="s">
        <v>29</v>
      </c>
      <c r="H27" s="25">
        <v>0</v>
      </c>
      <c r="I27" s="26">
        <v>0</v>
      </c>
    </row>
    <row r="28" spans="1:9" x14ac:dyDescent="0.2">
      <c r="A28" s="16"/>
      <c r="F28" s="7"/>
      <c r="G28" s="17" t="s">
        <v>30</v>
      </c>
      <c r="H28" s="25">
        <v>0</v>
      </c>
      <c r="I28" s="26">
        <v>0</v>
      </c>
    </row>
    <row r="29" spans="1:9" x14ac:dyDescent="0.2">
      <c r="A29" s="16"/>
      <c r="F29" s="2" t="s">
        <v>44</v>
      </c>
      <c r="G29" s="2"/>
      <c r="H29" s="23">
        <f>SUM(H30:H35)</f>
        <v>0.01</v>
      </c>
      <c r="I29" s="24">
        <f>SUM(I30:I35)</f>
        <v>2226263.3199999998</v>
      </c>
    </row>
    <row r="30" spans="1:9" x14ac:dyDescent="0.2">
      <c r="A30" s="16"/>
      <c r="F30" s="7"/>
      <c r="G30" s="17" t="s">
        <v>31</v>
      </c>
      <c r="H30" s="25">
        <v>0</v>
      </c>
      <c r="I30" s="26">
        <v>2226126.25</v>
      </c>
    </row>
    <row r="31" spans="1:9" x14ac:dyDescent="0.2">
      <c r="A31" s="16"/>
      <c r="F31" s="7"/>
      <c r="G31" s="17" t="s">
        <v>7</v>
      </c>
      <c r="H31" s="25">
        <v>0</v>
      </c>
      <c r="I31" s="26">
        <v>0</v>
      </c>
    </row>
    <row r="32" spans="1:9" x14ac:dyDescent="0.2">
      <c r="A32" s="16"/>
      <c r="F32" s="7"/>
      <c r="G32" s="17" t="s">
        <v>32</v>
      </c>
      <c r="H32" s="25">
        <v>0</v>
      </c>
      <c r="I32" s="26">
        <v>0</v>
      </c>
    </row>
    <row r="33" spans="1:9" x14ac:dyDescent="0.2">
      <c r="A33" s="16"/>
      <c r="F33" s="7"/>
      <c r="G33" s="17" t="s">
        <v>54</v>
      </c>
      <c r="H33" s="25">
        <v>0</v>
      </c>
      <c r="I33" s="26">
        <v>0</v>
      </c>
    </row>
    <row r="34" spans="1:9" x14ac:dyDescent="0.2">
      <c r="A34" s="16"/>
      <c r="F34" s="7"/>
      <c r="G34" s="17" t="s">
        <v>33</v>
      </c>
      <c r="H34" s="25">
        <v>0</v>
      </c>
      <c r="I34" s="26">
        <v>0</v>
      </c>
    </row>
    <row r="35" spans="1:9" x14ac:dyDescent="0.2">
      <c r="A35" s="16"/>
      <c r="F35" s="7"/>
      <c r="G35" s="17" t="s">
        <v>34</v>
      </c>
      <c r="H35" s="25">
        <v>0.01</v>
      </c>
      <c r="I35" s="26">
        <v>137.07</v>
      </c>
    </row>
    <row r="36" spans="1:9" x14ac:dyDescent="0.2">
      <c r="A36" s="16"/>
      <c r="F36" s="2" t="s">
        <v>40</v>
      </c>
      <c r="G36" s="2"/>
      <c r="H36" s="23">
        <f>SUM(H37)</f>
        <v>0</v>
      </c>
      <c r="I36" s="24">
        <f>SUM(I37)</f>
        <v>0</v>
      </c>
    </row>
    <row r="37" spans="1:9" x14ac:dyDescent="0.2">
      <c r="A37" s="16"/>
      <c r="F37" s="7"/>
      <c r="G37" s="17" t="s">
        <v>38</v>
      </c>
      <c r="H37" s="25">
        <v>0</v>
      </c>
      <c r="I37" s="26">
        <v>0</v>
      </c>
    </row>
    <row r="38" spans="1:9" x14ac:dyDescent="0.2">
      <c r="A38" s="16"/>
      <c r="F38" s="7"/>
      <c r="G38" s="13"/>
      <c r="H38" s="14"/>
      <c r="I38" s="15"/>
    </row>
    <row r="39" spans="1:9" x14ac:dyDescent="0.2">
      <c r="A39" s="16"/>
      <c r="F39" s="9" t="s">
        <v>45</v>
      </c>
      <c r="G39" s="9"/>
      <c r="H39" s="23">
        <f>SUM(H36+H29+H23+H19+H9+H5)</f>
        <v>33701460.859999999</v>
      </c>
      <c r="I39" s="3">
        <f>SUM(I36+I29+I23+I19+I9+I5)</f>
        <v>67794565.870000005</v>
      </c>
    </row>
    <row r="40" spans="1:9" x14ac:dyDescent="0.2">
      <c r="A40" s="16"/>
      <c r="F40" s="7"/>
      <c r="G40" s="9"/>
      <c r="H40" s="23"/>
      <c r="I40" s="3"/>
    </row>
    <row r="41" spans="1:9" x14ac:dyDescent="0.2">
      <c r="A41" s="16"/>
      <c r="F41" s="9" t="s">
        <v>39</v>
      </c>
      <c r="G41" s="9"/>
      <c r="H41" s="23">
        <f>+C23-H39</f>
        <v>9315635.3799999952</v>
      </c>
      <c r="I41" s="24">
        <f>+D23-I39</f>
        <v>6123938.5199999958</v>
      </c>
    </row>
    <row r="42" spans="1:9" x14ac:dyDescent="0.2">
      <c r="A42" s="457"/>
      <c r="B42" s="458"/>
      <c r="C42" s="458"/>
      <c r="D42" s="458"/>
      <c r="E42" s="458"/>
      <c r="F42" s="459"/>
      <c r="G42" s="19"/>
      <c r="H42" s="20"/>
      <c r="I42" s="21"/>
    </row>
    <row r="43" spans="1:9" x14ac:dyDescent="0.2">
      <c r="F43" s="7"/>
      <c r="G43" s="27"/>
    </row>
    <row r="44" spans="1:9" x14ac:dyDescent="0.2">
      <c r="B44" s="27" t="s">
        <v>56</v>
      </c>
    </row>
    <row r="45" spans="1:9" x14ac:dyDescent="0.2">
      <c r="B45" s="27"/>
    </row>
    <row r="46" spans="1:9" x14ac:dyDescent="0.2">
      <c r="B46" s="27"/>
    </row>
    <row r="49" spans="2:8" x14ac:dyDescent="0.2">
      <c r="B49" s="380" t="s">
        <v>804</v>
      </c>
      <c r="E49" s="381"/>
      <c r="G49" s="505" t="s">
        <v>805</v>
      </c>
      <c r="H49" s="505"/>
    </row>
    <row r="50" spans="2:8" x14ac:dyDescent="0.2">
      <c r="B50" s="380" t="s">
        <v>800</v>
      </c>
      <c r="E50" s="381"/>
      <c r="G50" s="505" t="s">
        <v>802</v>
      </c>
      <c r="H50" s="505"/>
    </row>
    <row r="51" spans="2:8" x14ac:dyDescent="0.2">
      <c r="B51" s="380" t="s">
        <v>801</v>
      </c>
      <c r="E51" s="381"/>
      <c r="G51" s="505" t="s">
        <v>803</v>
      </c>
      <c r="H51" s="505"/>
    </row>
  </sheetData>
  <sheetProtection formatCells="0" formatColumns="0" formatRows="0" autoFilter="0"/>
  <mergeCells count="5">
    <mergeCell ref="A1:I1"/>
    <mergeCell ref="A13:B13"/>
    <mergeCell ref="G49:H49"/>
    <mergeCell ref="G50:H50"/>
    <mergeCell ref="G51:H51"/>
  </mergeCells>
  <pageMargins left="0.7" right="0.7" top="0.75" bottom="0.75" header="0.3" footer="0.3"/>
  <pageSetup scale="66" orientation="landscape" r:id="rId1"/>
  <ignoredErrors>
    <ignoredError sqref="C5:D24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42" sqref="E42"/>
    </sheetView>
  </sheetViews>
  <sheetFormatPr baseColWidth="10" defaultRowHeight="11.25" x14ac:dyDescent="0.2"/>
  <cols>
    <col min="1" max="1" width="13.83203125" customWidth="1"/>
    <col min="2" max="2" width="65.33203125" customWidth="1"/>
    <col min="3" max="3" width="58.83203125" customWidth="1"/>
  </cols>
  <sheetData>
    <row r="1" spans="1:5" ht="39.950000000000003" customHeight="1" x14ac:dyDescent="0.2">
      <c r="A1" s="500" t="s">
        <v>794</v>
      </c>
      <c r="B1" s="501"/>
      <c r="C1" s="502"/>
    </row>
    <row r="2" spans="1:5" ht="33.75" customHeight="1" x14ac:dyDescent="0.2">
      <c r="A2" s="371" t="s">
        <v>795</v>
      </c>
      <c r="B2" s="371" t="s">
        <v>796</v>
      </c>
      <c r="C2" s="371" t="s">
        <v>797</v>
      </c>
    </row>
    <row r="3" spans="1:5" x14ac:dyDescent="0.2">
      <c r="A3" s="372"/>
      <c r="B3" s="372"/>
      <c r="C3" s="373"/>
    </row>
    <row r="4" spans="1:5" ht="23.25" customHeight="1" thickBot="1" x14ac:dyDescent="0.25">
      <c r="A4" s="615" t="s">
        <v>798</v>
      </c>
      <c r="B4" s="615"/>
      <c r="C4" s="615"/>
    </row>
    <row r="5" spans="1:5" x14ac:dyDescent="0.2">
      <c r="A5" s="616" t="s">
        <v>799</v>
      </c>
      <c r="B5" s="617"/>
      <c r="C5" s="618"/>
    </row>
    <row r="6" spans="1:5" x14ac:dyDescent="0.2">
      <c r="A6" s="619"/>
      <c r="B6" s="620"/>
      <c r="C6" s="621"/>
    </row>
    <row r="7" spans="1:5" x14ac:dyDescent="0.2">
      <c r="A7" s="619"/>
      <c r="B7" s="620"/>
      <c r="C7" s="621"/>
    </row>
    <row r="8" spans="1:5" x14ac:dyDescent="0.2">
      <c r="A8" s="619"/>
      <c r="B8" s="620"/>
      <c r="C8" s="621"/>
    </row>
    <row r="9" spans="1:5" ht="12" thickBot="1" x14ac:dyDescent="0.25">
      <c r="A9" s="622"/>
      <c r="B9" s="623"/>
      <c r="C9" s="624"/>
    </row>
    <row r="10" spans="1:5" x14ac:dyDescent="0.2">
      <c r="A10" s="372"/>
      <c r="B10" s="372"/>
      <c r="C10" s="373"/>
    </row>
    <row r="11" spans="1:5" x14ac:dyDescent="0.2">
      <c r="A11" s="372"/>
      <c r="B11" s="372"/>
      <c r="C11" s="373"/>
    </row>
    <row r="12" spans="1:5" x14ac:dyDescent="0.2">
      <c r="A12" s="372"/>
      <c r="B12" s="372"/>
      <c r="C12" s="373"/>
    </row>
    <row r="13" spans="1:5" x14ac:dyDescent="0.2">
      <c r="A13" s="505" t="s">
        <v>804</v>
      </c>
      <c r="B13" s="505"/>
      <c r="C13" s="381" t="s">
        <v>805</v>
      </c>
      <c r="D13" s="381"/>
      <c r="E13" s="381"/>
    </row>
    <row r="14" spans="1:5" x14ac:dyDescent="0.2">
      <c r="A14" s="505" t="s">
        <v>800</v>
      </c>
      <c r="B14" s="505"/>
      <c r="C14" s="381" t="s">
        <v>802</v>
      </c>
      <c r="D14" s="381"/>
      <c r="E14" s="381"/>
    </row>
    <row r="15" spans="1:5" x14ac:dyDescent="0.2">
      <c r="A15" s="505" t="s">
        <v>801</v>
      </c>
      <c r="B15" s="505"/>
      <c r="C15" s="381" t="s">
        <v>803</v>
      </c>
      <c r="D15" s="381"/>
      <c r="E15" s="381"/>
    </row>
    <row r="16" spans="1:5" x14ac:dyDescent="0.2">
      <c r="A16" s="372"/>
      <c r="B16" s="374"/>
      <c r="C16" s="375"/>
    </row>
    <row r="17" spans="1:3" x14ac:dyDescent="0.2">
      <c r="A17" s="372"/>
      <c r="B17" s="374"/>
      <c r="C17" s="375"/>
    </row>
    <row r="18" spans="1:3" x14ac:dyDescent="0.2">
      <c r="A18" s="372"/>
      <c r="B18" s="374"/>
      <c r="C18" s="375"/>
    </row>
    <row r="19" spans="1:3" x14ac:dyDescent="0.2">
      <c r="A19" s="372"/>
      <c r="B19" s="374"/>
      <c r="C19" s="375"/>
    </row>
    <row r="20" spans="1:3" x14ac:dyDescent="0.2">
      <c r="A20" s="372"/>
      <c r="B20" s="374"/>
      <c r="C20" s="375"/>
    </row>
    <row r="21" spans="1:3" x14ac:dyDescent="0.2">
      <c r="A21" s="372"/>
      <c r="B21" s="374"/>
      <c r="C21" s="375"/>
    </row>
    <row r="22" spans="1:3" x14ac:dyDescent="0.2">
      <c r="A22" s="372"/>
      <c r="B22" s="374"/>
      <c r="C22" s="375"/>
    </row>
    <row r="23" spans="1:3" x14ac:dyDescent="0.2">
      <c r="A23" s="372"/>
      <c r="B23" s="374"/>
      <c r="C23" s="375"/>
    </row>
    <row r="24" spans="1:3" x14ac:dyDescent="0.2">
      <c r="A24" s="372"/>
      <c r="B24" s="374"/>
      <c r="C24" s="375"/>
    </row>
    <row r="25" spans="1:3" x14ac:dyDescent="0.2">
      <c r="A25" s="372"/>
      <c r="B25" s="374"/>
      <c r="C25" s="375"/>
    </row>
    <row r="26" spans="1:3" x14ac:dyDescent="0.2">
      <c r="A26" s="372"/>
      <c r="B26" s="374"/>
      <c r="C26" s="375"/>
    </row>
    <row r="27" spans="1:3" x14ac:dyDescent="0.2">
      <c r="A27" s="372"/>
      <c r="B27" s="374"/>
      <c r="C27" s="375"/>
    </row>
    <row r="28" spans="1:3" x14ac:dyDescent="0.2">
      <c r="A28" s="372"/>
      <c r="B28" s="374"/>
      <c r="C28" s="375"/>
    </row>
    <row r="29" spans="1:3" x14ac:dyDescent="0.2">
      <c r="A29" s="372"/>
      <c r="B29" s="374"/>
      <c r="C29" s="375"/>
    </row>
    <row r="30" spans="1:3" x14ac:dyDescent="0.2">
      <c r="A30" s="372"/>
      <c r="B30" s="374"/>
      <c r="C30" s="375"/>
    </row>
    <row r="31" spans="1:3" x14ac:dyDescent="0.2">
      <c r="A31" s="372"/>
      <c r="B31" s="374"/>
      <c r="C31" s="375"/>
    </row>
    <row r="32" spans="1:3" x14ac:dyDescent="0.2">
      <c r="A32" s="372"/>
      <c r="B32" s="374"/>
      <c r="C32" s="375"/>
    </row>
    <row r="33" spans="1:3" x14ac:dyDescent="0.2">
      <c r="A33" s="372"/>
      <c r="B33" s="376"/>
      <c r="C33" s="375"/>
    </row>
    <row r="34" spans="1:3" x14ac:dyDescent="0.2">
      <c r="A34" s="372"/>
      <c r="B34" s="374"/>
      <c r="C34" s="375"/>
    </row>
    <row r="35" spans="1:3" x14ac:dyDescent="0.2">
      <c r="A35" s="372"/>
      <c r="B35" s="374"/>
      <c r="C35" s="375"/>
    </row>
    <row r="36" spans="1:3" x14ac:dyDescent="0.2">
      <c r="A36" s="377"/>
      <c r="B36" s="378"/>
      <c r="C36" s="379"/>
    </row>
    <row r="37" spans="1:3" x14ac:dyDescent="0.2">
      <c r="A37" s="377"/>
      <c r="B37" s="378"/>
      <c r="C37" s="379"/>
    </row>
    <row r="38" spans="1:3" x14ac:dyDescent="0.2">
      <c r="A38" s="377"/>
      <c r="B38" s="378"/>
      <c r="C38" s="379"/>
    </row>
    <row r="39" spans="1:3" x14ac:dyDescent="0.2">
      <c r="A39" s="377"/>
      <c r="B39" s="378"/>
      <c r="C39" s="379"/>
    </row>
    <row r="40" spans="1:3" x14ac:dyDescent="0.2">
      <c r="A40" s="377"/>
      <c r="B40" s="378"/>
      <c r="C40" s="379"/>
    </row>
    <row r="41" spans="1:3" x14ac:dyDescent="0.2">
      <c r="A41" s="377"/>
      <c r="B41" s="378"/>
      <c r="C41" s="379"/>
    </row>
    <row r="42" spans="1:3" x14ac:dyDescent="0.2">
      <c r="A42" s="377"/>
      <c r="B42" s="378"/>
      <c r="C42" s="379"/>
    </row>
    <row r="43" spans="1:3" x14ac:dyDescent="0.2">
      <c r="A43" s="377"/>
      <c r="B43" s="378"/>
      <c r="C43" s="379"/>
    </row>
    <row r="44" spans="1:3" x14ac:dyDescent="0.2">
      <c r="A44" s="377"/>
      <c r="B44" s="378"/>
      <c r="C44" s="379"/>
    </row>
    <row r="45" spans="1:3" x14ac:dyDescent="0.2">
      <c r="A45" s="377"/>
      <c r="B45" s="378"/>
      <c r="C45" s="379"/>
    </row>
    <row r="46" spans="1:3" x14ac:dyDescent="0.2">
      <c r="A46" s="377"/>
      <c r="B46" s="378"/>
      <c r="C46" s="379"/>
    </row>
    <row r="47" spans="1:3" x14ac:dyDescent="0.2">
      <c r="A47" s="377"/>
      <c r="B47" s="378"/>
      <c r="C47" s="379"/>
    </row>
    <row r="48" spans="1:3" x14ac:dyDescent="0.2">
      <c r="A48" s="377"/>
      <c r="B48" s="378"/>
      <c r="C48" s="379"/>
    </row>
    <row r="49" spans="1:3" x14ac:dyDescent="0.2">
      <c r="A49" s="377"/>
      <c r="B49" s="378"/>
      <c r="C49" s="379"/>
    </row>
    <row r="50" spans="1:3" x14ac:dyDescent="0.2">
      <c r="A50" s="377"/>
      <c r="B50" s="378"/>
      <c r="C50" s="379"/>
    </row>
    <row r="51" spans="1:3" x14ac:dyDescent="0.2">
      <c r="A51" s="377"/>
      <c r="B51" s="378"/>
      <c r="C51" s="379"/>
    </row>
  </sheetData>
  <sheetProtection formatCells="0" formatColumns="0" formatRows="0" insertRows="0" deleteRows="0" autoFilter="0"/>
  <protectedRanges>
    <protectedRange sqref="A14 C13:E15 A13 A15" name="Rango1"/>
  </protectedRanges>
  <mergeCells count="6">
    <mergeCell ref="A13:B13"/>
    <mergeCell ref="A14:B14"/>
    <mergeCell ref="A15:B15"/>
    <mergeCell ref="A1:C1"/>
    <mergeCell ref="A4:C4"/>
    <mergeCell ref="A5:C9"/>
  </mergeCells>
  <hyperlinks>
    <hyperlink ref="A5" r:id="rId1"/>
  </hyperlinks>
  <pageMargins left="0.7" right="0.7" top="0.75" bottom="0.75" header="0.3" footer="0.3"/>
  <pageSetup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16" sqref="C16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62.1640625" customWidth="1"/>
  </cols>
  <sheetData>
    <row r="1" spans="1:3" ht="39.950000000000003" customHeight="1" x14ac:dyDescent="0.2">
      <c r="A1" s="500" t="s">
        <v>806</v>
      </c>
      <c r="B1" s="501"/>
      <c r="C1" s="502"/>
    </row>
    <row r="2" spans="1:3" ht="33.75" customHeight="1" x14ac:dyDescent="0.2">
      <c r="A2" s="371" t="s">
        <v>795</v>
      </c>
      <c r="B2" s="371" t="s">
        <v>807</v>
      </c>
      <c r="C2" s="371" t="s">
        <v>797</v>
      </c>
    </row>
    <row r="3" spans="1:3" x14ac:dyDescent="0.2">
      <c r="A3" s="372"/>
      <c r="B3" s="372"/>
      <c r="C3" s="373"/>
    </row>
    <row r="4" spans="1:3" ht="23.25" customHeight="1" thickBot="1" x14ac:dyDescent="0.25">
      <c r="A4" s="615" t="s">
        <v>798</v>
      </c>
      <c r="B4" s="615"/>
      <c r="C4" s="615"/>
    </row>
    <row r="5" spans="1:3" x14ac:dyDescent="0.2">
      <c r="A5" s="625" t="s">
        <v>799</v>
      </c>
      <c r="B5" s="617"/>
      <c r="C5" s="618"/>
    </row>
    <row r="6" spans="1:3" x14ac:dyDescent="0.2">
      <c r="A6" s="619"/>
      <c r="B6" s="620"/>
      <c r="C6" s="621"/>
    </row>
    <row r="7" spans="1:3" x14ac:dyDescent="0.2">
      <c r="A7" s="619"/>
      <c r="B7" s="620"/>
      <c r="C7" s="621"/>
    </row>
    <row r="8" spans="1:3" x14ac:dyDescent="0.2">
      <c r="A8" s="619"/>
      <c r="B8" s="620"/>
      <c r="C8" s="621"/>
    </row>
    <row r="9" spans="1:3" ht="12" thickBot="1" x14ac:dyDescent="0.25">
      <c r="A9" s="622"/>
      <c r="B9" s="623"/>
      <c r="C9" s="624"/>
    </row>
    <row r="10" spans="1:3" x14ac:dyDescent="0.2">
      <c r="A10" s="372"/>
      <c r="B10" s="372"/>
      <c r="C10" s="373"/>
    </row>
    <row r="11" spans="1:3" x14ac:dyDescent="0.2">
      <c r="A11" s="372"/>
      <c r="B11" s="372"/>
      <c r="C11" s="373"/>
    </row>
    <row r="12" spans="1:3" x14ac:dyDescent="0.2">
      <c r="A12" s="372"/>
      <c r="B12" s="372"/>
      <c r="C12" s="373"/>
    </row>
    <row r="13" spans="1:3" x14ac:dyDescent="0.2">
      <c r="A13" s="372"/>
      <c r="B13" s="372"/>
      <c r="C13" s="373"/>
    </row>
    <row r="14" spans="1:3" x14ac:dyDescent="0.2">
      <c r="A14" s="372"/>
      <c r="B14" s="372"/>
      <c r="C14" s="373"/>
    </row>
    <row r="15" spans="1:3" x14ac:dyDescent="0.2">
      <c r="A15" s="372"/>
      <c r="B15" s="497" t="s">
        <v>804</v>
      </c>
      <c r="C15" s="497" t="s">
        <v>805</v>
      </c>
    </row>
    <row r="16" spans="1:3" x14ac:dyDescent="0.2">
      <c r="A16" s="372"/>
      <c r="B16" s="497" t="s">
        <v>800</v>
      </c>
      <c r="C16" s="497" t="s">
        <v>802</v>
      </c>
    </row>
    <row r="17" spans="1:3" x14ac:dyDescent="0.2">
      <c r="A17" s="372"/>
      <c r="B17" s="497" t="s">
        <v>801</v>
      </c>
      <c r="C17" s="497" t="s">
        <v>803</v>
      </c>
    </row>
    <row r="18" spans="1:3" x14ac:dyDescent="0.2">
      <c r="A18" s="372"/>
      <c r="B18" s="372"/>
      <c r="C18" s="373"/>
    </row>
    <row r="19" spans="1:3" x14ac:dyDescent="0.2">
      <c r="A19" s="372"/>
      <c r="B19" s="372"/>
      <c r="C19" s="373"/>
    </row>
    <row r="20" spans="1:3" x14ac:dyDescent="0.2">
      <c r="A20" s="372"/>
      <c r="B20" s="372"/>
      <c r="C20" s="373"/>
    </row>
    <row r="21" spans="1:3" x14ac:dyDescent="0.2">
      <c r="A21" s="372"/>
      <c r="B21" s="372"/>
      <c r="C21" s="373"/>
    </row>
    <row r="22" spans="1:3" x14ac:dyDescent="0.2">
      <c r="A22" s="372"/>
      <c r="B22" s="372"/>
      <c r="C22" s="373"/>
    </row>
    <row r="23" spans="1:3" x14ac:dyDescent="0.2">
      <c r="A23" s="372"/>
      <c r="B23" s="372"/>
      <c r="C23" s="373"/>
    </row>
    <row r="24" spans="1:3" x14ac:dyDescent="0.2">
      <c r="A24" s="372"/>
      <c r="B24" s="372"/>
      <c r="C24" s="373"/>
    </row>
    <row r="25" spans="1:3" x14ac:dyDescent="0.2">
      <c r="A25" s="372"/>
      <c r="B25" s="382"/>
      <c r="C25" s="373"/>
    </row>
    <row r="26" spans="1:3" x14ac:dyDescent="0.2">
      <c r="A26" s="372"/>
      <c r="B26" s="372"/>
      <c r="C26" s="373"/>
    </row>
    <row r="27" spans="1:3" x14ac:dyDescent="0.2">
      <c r="A27" s="372"/>
      <c r="B27" s="372"/>
      <c r="C27" s="373"/>
    </row>
    <row r="28" spans="1:3" x14ac:dyDescent="0.2">
      <c r="A28" s="372"/>
      <c r="B28" s="372"/>
      <c r="C28" s="373"/>
    </row>
    <row r="29" spans="1:3" x14ac:dyDescent="0.2">
      <c r="A29" s="372"/>
      <c r="B29" s="372"/>
      <c r="C29" s="373"/>
    </row>
    <row r="30" spans="1:3" x14ac:dyDescent="0.2">
      <c r="A30" s="372"/>
      <c r="B30" s="372"/>
      <c r="C30" s="373"/>
    </row>
    <row r="31" spans="1:3" x14ac:dyDescent="0.2">
      <c r="A31" s="372"/>
      <c r="B31" s="372"/>
      <c r="C31" s="373"/>
    </row>
    <row r="32" spans="1:3" x14ac:dyDescent="0.2">
      <c r="A32" s="372"/>
      <c r="B32" s="372"/>
      <c r="C32" s="373"/>
    </row>
    <row r="33" spans="1:3" x14ac:dyDescent="0.2">
      <c r="A33" s="372"/>
      <c r="B33" s="372"/>
      <c r="C33" s="373"/>
    </row>
    <row r="34" spans="1:3" x14ac:dyDescent="0.2">
      <c r="A34" s="372"/>
      <c r="B34" s="372"/>
      <c r="C34" s="373"/>
    </row>
    <row r="35" spans="1:3" x14ac:dyDescent="0.2">
      <c r="A35" s="372"/>
      <c r="B35" s="372"/>
      <c r="C35" s="373"/>
    </row>
    <row r="36" spans="1:3" x14ac:dyDescent="0.2">
      <c r="A36" s="383"/>
      <c r="B36" s="383"/>
      <c r="C36" s="377"/>
    </row>
    <row r="37" spans="1:3" x14ac:dyDescent="0.2">
      <c r="A37" s="383"/>
      <c r="B37" s="383"/>
      <c r="C37" s="377"/>
    </row>
    <row r="38" spans="1:3" x14ac:dyDescent="0.2">
      <c r="A38" s="383"/>
      <c r="B38" s="383"/>
      <c r="C38" s="377"/>
    </row>
    <row r="39" spans="1:3" x14ac:dyDescent="0.2">
      <c r="A39" s="383"/>
      <c r="B39" s="383"/>
      <c r="C39" s="377"/>
    </row>
    <row r="40" spans="1:3" x14ac:dyDescent="0.2">
      <c r="A40" s="383"/>
      <c r="B40" s="383"/>
      <c r="C40" s="377"/>
    </row>
    <row r="41" spans="1:3" x14ac:dyDescent="0.2">
      <c r="A41" s="383"/>
      <c r="B41" s="383"/>
      <c r="C41" s="377"/>
    </row>
    <row r="42" spans="1:3" x14ac:dyDescent="0.2">
      <c r="A42" s="383"/>
      <c r="B42" s="383"/>
      <c r="C42" s="377"/>
    </row>
    <row r="43" spans="1:3" x14ac:dyDescent="0.2">
      <c r="A43" s="383"/>
      <c r="B43" s="383"/>
      <c r="C43" s="377"/>
    </row>
  </sheetData>
  <sheetProtection formatCells="0" formatColumns="0" formatRows="0" insertRows="0" deleteRows="0" autoFilter="0"/>
  <protectedRanges>
    <protectedRange sqref="C15:C17 B15:B17" name="Rango1"/>
  </protectedRanges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  <pageSetup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2" topLeftCell="A3" activePane="bottomLeft" state="frozen"/>
      <selection activeCell="E42" sqref="E42"/>
      <selection pane="bottomLeft" activeCell="E42" sqref="E42"/>
    </sheetView>
  </sheetViews>
  <sheetFormatPr baseColWidth="10" defaultRowHeight="11.25" x14ac:dyDescent="0.2"/>
  <cols>
    <col min="1" max="1" width="20.1640625" style="401" bestFit="1" customWidth="1"/>
    <col min="2" max="2" width="35.5" style="401" customWidth="1"/>
    <col min="3" max="5" width="20.83203125" style="402" customWidth="1"/>
    <col min="6" max="16384" width="12" style="269"/>
  </cols>
  <sheetData>
    <row r="1" spans="1:5" ht="35.1" customHeight="1" x14ac:dyDescent="0.2">
      <c r="A1" s="626" t="s">
        <v>808</v>
      </c>
      <c r="B1" s="627"/>
      <c r="C1" s="627"/>
      <c r="D1" s="627"/>
      <c r="E1" s="628"/>
    </row>
    <row r="2" spans="1:5" ht="24.95" customHeight="1" x14ac:dyDescent="0.2">
      <c r="A2" s="384" t="s">
        <v>809</v>
      </c>
      <c r="B2" s="384" t="s">
        <v>810</v>
      </c>
      <c r="C2" s="385" t="s">
        <v>753</v>
      </c>
      <c r="D2" s="385" t="s">
        <v>754</v>
      </c>
      <c r="E2" s="386" t="s">
        <v>811</v>
      </c>
    </row>
    <row r="3" spans="1:5" x14ac:dyDescent="0.2">
      <c r="A3" s="387"/>
      <c r="B3" s="388"/>
      <c r="C3" s="389"/>
      <c r="D3" s="389"/>
      <c r="E3" s="390"/>
    </row>
    <row r="4" spans="1:5" x14ac:dyDescent="0.2">
      <c r="A4" s="391" t="s">
        <v>812</v>
      </c>
      <c r="B4" s="392" t="s">
        <v>813</v>
      </c>
      <c r="C4" s="393">
        <v>-788.38</v>
      </c>
      <c r="D4" s="393">
        <v>-788.38</v>
      </c>
      <c r="E4" s="394"/>
    </row>
    <row r="5" spans="1:5" x14ac:dyDescent="0.2">
      <c r="A5" s="391" t="s">
        <v>814</v>
      </c>
      <c r="B5" s="392" t="s">
        <v>815</v>
      </c>
      <c r="C5" s="393">
        <v>-27070577.890000001</v>
      </c>
      <c r="D5" s="393">
        <v>-27070577.890000001</v>
      </c>
      <c r="E5" s="394"/>
    </row>
    <row r="6" spans="1:5" x14ac:dyDescent="0.2">
      <c r="A6" s="391" t="s">
        <v>816</v>
      </c>
      <c r="B6" s="392" t="s">
        <v>817</v>
      </c>
      <c r="C6" s="393">
        <v>-6168774.8399999999</v>
      </c>
      <c r="D6" s="393">
        <v>-6168774.8399999999</v>
      </c>
      <c r="E6" s="394"/>
    </row>
    <row r="7" spans="1:5" x14ac:dyDescent="0.2">
      <c r="A7" s="391" t="s">
        <v>818</v>
      </c>
      <c r="B7" s="392" t="s">
        <v>819</v>
      </c>
      <c r="C7" s="393">
        <v>-869703.45</v>
      </c>
      <c r="D7" s="393">
        <v>-869703.45</v>
      </c>
      <c r="E7" s="394"/>
    </row>
    <row r="8" spans="1:5" x14ac:dyDescent="0.2">
      <c r="A8" s="391" t="s">
        <v>820</v>
      </c>
      <c r="B8" s="392" t="s">
        <v>821</v>
      </c>
      <c r="C8" s="393">
        <v>-143899.6</v>
      </c>
      <c r="D8" s="393">
        <v>0</v>
      </c>
      <c r="E8" s="394"/>
    </row>
    <row r="9" spans="1:5" x14ac:dyDescent="0.2">
      <c r="A9" s="391" t="s">
        <v>822</v>
      </c>
      <c r="B9" s="392" t="s">
        <v>823</v>
      </c>
      <c r="C9" s="393">
        <v>-98000.76</v>
      </c>
      <c r="D9" s="393">
        <v>-98000.76</v>
      </c>
      <c r="E9" s="394"/>
    </row>
    <row r="10" spans="1:5" x14ac:dyDescent="0.2">
      <c r="A10" s="391" t="s">
        <v>824</v>
      </c>
      <c r="B10" s="392" t="s">
        <v>825</v>
      </c>
      <c r="C10" s="393">
        <v>-4420721</v>
      </c>
      <c r="D10" s="393">
        <v>-4420721</v>
      </c>
      <c r="E10" s="394"/>
    </row>
    <row r="11" spans="1:5" x14ac:dyDescent="0.2">
      <c r="A11" s="391" t="s">
        <v>826</v>
      </c>
      <c r="B11" s="392" t="s">
        <v>827</v>
      </c>
      <c r="C11" s="393">
        <v>-10219274.68</v>
      </c>
      <c r="D11" s="393">
        <v>-10012765.43</v>
      </c>
      <c r="E11" s="394"/>
    </row>
    <row r="12" spans="1:5" x14ac:dyDescent="0.2">
      <c r="A12" s="391" t="s">
        <v>828</v>
      </c>
      <c r="B12" s="392" t="s">
        <v>829</v>
      </c>
      <c r="C12" s="393">
        <v>-4442.38</v>
      </c>
      <c r="D12" s="393">
        <v>-4442.38</v>
      </c>
      <c r="E12" s="394"/>
    </row>
    <row r="13" spans="1:5" x14ac:dyDescent="0.2">
      <c r="A13" s="395"/>
      <c r="B13" s="396"/>
      <c r="C13" s="397"/>
      <c r="D13" s="397"/>
      <c r="E13" s="398"/>
    </row>
    <row r="14" spans="1:5" x14ac:dyDescent="0.2">
      <c r="A14" s="399"/>
      <c r="B14" s="399"/>
      <c r="C14" s="400"/>
      <c r="D14" s="400"/>
      <c r="E14" s="400"/>
    </row>
    <row r="15" spans="1:5" x14ac:dyDescent="0.2">
      <c r="A15" s="31"/>
      <c r="B15" s="399"/>
      <c r="C15" s="400"/>
      <c r="D15" s="400"/>
      <c r="E15" s="400"/>
    </row>
    <row r="18" spans="1:4" x14ac:dyDescent="0.2">
      <c r="A18" s="269"/>
      <c r="B18" s="497" t="s">
        <v>804</v>
      </c>
      <c r="D18" s="497" t="s">
        <v>805</v>
      </c>
    </row>
    <row r="19" spans="1:4" x14ac:dyDescent="0.2">
      <c r="A19" s="269"/>
      <c r="B19" s="497" t="s">
        <v>800</v>
      </c>
      <c r="D19" s="497" t="s">
        <v>802</v>
      </c>
    </row>
    <row r="20" spans="1:4" x14ac:dyDescent="0.2">
      <c r="A20" s="269"/>
      <c r="B20" s="497"/>
      <c r="D20" s="497" t="s">
        <v>803</v>
      </c>
    </row>
    <row r="21" spans="1:4" x14ac:dyDescent="0.2">
      <c r="A21" s="372"/>
      <c r="B21" s="373"/>
    </row>
  </sheetData>
  <sheetProtection algorithmName="SHA-512" hashValue="zEnxlUYf1wXMdLbfF1pYI5PGwUIeg6QSKnKylosUT+nAAe5d5OkZxziCeKd6W9a674rivUkX8S7j823sx2rWUQ==" saltValue="XLXG2F3nLcD9AdBF5O6o0A==" spinCount="100000" sheet="1" objects="1" scenarios="1" formatCells="0" formatColumns="0" formatRows="0" insertRows="0" deleteRows="0" autoFilter="0"/>
  <mergeCells count="1">
    <mergeCell ref="A1:E1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pane ySplit="2" topLeftCell="A3" activePane="bottomLeft" state="frozen"/>
      <selection activeCell="E42" sqref="E42"/>
      <selection pane="bottomLeft" activeCell="E42" sqref="E42"/>
    </sheetView>
  </sheetViews>
  <sheetFormatPr baseColWidth="10" defaultRowHeight="11.25" x14ac:dyDescent="0.2"/>
  <cols>
    <col min="1" max="1" width="16.83203125" style="269" customWidth="1"/>
    <col min="2" max="3" width="11.83203125" style="269" customWidth="1"/>
    <col min="4" max="4" width="23.1640625" style="269" customWidth="1"/>
    <col min="5" max="5" width="50.83203125" style="269" customWidth="1"/>
    <col min="6" max="7" width="16.83203125" style="269" customWidth="1"/>
    <col min="8" max="8" width="16.83203125" style="402" customWidth="1"/>
    <col min="9" max="16384" width="12" style="269"/>
  </cols>
  <sheetData>
    <row r="1" spans="1:8" ht="35.1" customHeight="1" x14ac:dyDescent="0.2">
      <c r="A1" s="629" t="s">
        <v>830</v>
      </c>
      <c r="B1" s="629"/>
      <c r="C1" s="629"/>
      <c r="D1" s="629"/>
      <c r="E1" s="629"/>
      <c r="F1" s="629"/>
      <c r="G1" s="629"/>
      <c r="H1" s="630"/>
    </row>
    <row r="2" spans="1:8" ht="22.5" x14ac:dyDescent="0.2">
      <c r="A2" s="403" t="s">
        <v>181</v>
      </c>
      <c r="B2" s="404" t="s">
        <v>831</v>
      </c>
      <c r="C2" s="404" t="s">
        <v>832</v>
      </c>
      <c r="D2" s="404" t="s">
        <v>833</v>
      </c>
      <c r="E2" s="404" t="s">
        <v>834</v>
      </c>
      <c r="F2" s="404" t="s">
        <v>835</v>
      </c>
      <c r="G2" s="404" t="s">
        <v>836</v>
      </c>
      <c r="H2" s="385" t="s">
        <v>837</v>
      </c>
    </row>
    <row r="3" spans="1:8" ht="45" x14ac:dyDescent="0.2">
      <c r="A3" s="405" t="s">
        <v>838</v>
      </c>
      <c r="B3" s="405"/>
      <c r="C3" s="405" t="s">
        <v>839</v>
      </c>
      <c r="D3" s="405" t="s">
        <v>840</v>
      </c>
      <c r="E3" s="405"/>
      <c r="F3" s="405"/>
      <c r="G3" s="406"/>
      <c r="H3" s="407">
        <v>570000</v>
      </c>
    </row>
    <row r="4" spans="1:8" x14ac:dyDescent="0.2">
      <c r="A4" s="408"/>
      <c r="B4" s="408"/>
      <c r="C4" s="408"/>
      <c r="D4" s="408"/>
      <c r="E4" s="408"/>
      <c r="F4" s="408"/>
      <c r="G4" s="409"/>
      <c r="H4" s="410"/>
    </row>
    <row r="5" spans="1:8" x14ac:dyDescent="0.2">
      <c r="A5" s="411" t="s">
        <v>672</v>
      </c>
      <c r="B5" s="412"/>
      <c r="C5" s="412"/>
      <c r="D5" s="412"/>
      <c r="E5" s="412"/>
      <c r="F5" s="412"/>
      <c r="G5" s="413"/>
      <c r="H5" s="414">
        <f>SUM(H3:H4)</f>
        <v>570000</v>
      </c>
    </row>
    <row r="7" spans="1:8" x14ac:dyDescent="0.2">
      <c r="A7" s="31"/>
    </row>
    <row r="10" spans="1:8" x14ac:dyDescent="0.2">
      <c r="C10" s="497" t="s">
        <v>804</v>
      </c>
      <c r="D10" s="402"/>
      <c r="F10" s="497" t="s">
        <v>805</v>
      </c>
    </row>
    <row r="11" spans="1:8" x14ac:dyDescent="0.2">
      <c r="C11" s="497" t="s">
        <v>800</v>
      </c>
      <c r="D11" s="402"/>
      <c r="F11" s="497" t="s">
        <v>802</v>
      </c>
    </row>
    <row r="12" spans="1:8" x14ac:dyDescent="0.2">
      <c r="C12" s="497" t="s">
        <v>801</v>
      </c>
      <c r="D12" s="402"/>
      <c r="F12" s="497" t="s">
        <v>803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scale="9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="90" zoomScaleNormal="100" zoomScaleSheetLayoutView="90" workbookViewId="0">
      <pane ySplit="2" topLeftCell="A3" activePane="bottomLeft" state="frozen"/>
      <selection activeCell="E42" sqref="E42"/>
      <selection pane="bottomLeft" activeCell="E42" sqref="E42"/>
    </sheetView>
  </sheetViews>
  <sheetFormatPr baseColWidth="10" defaultRowHeight="11.25" x14ac:dyDescent="0.2"/>
  <cols>
    <col min="1" max="1" width="70.83203125" customWidth="1"/>
    <col min="2" max="2" width="39" customWidth="1"/>
    <col min="3" max="3" width="40.83203125" customWidth="1"/>
  </cols>
  <sheetData>
    <row r="1" spans="1:3" ht="35.1" customHeight="1" x14ac:dyDescent="0.2">
      <c r="A1" s="631" t="s">
        <v>841</v>
      </c>
      <c r="B1" s="629"/>
      <c r="C1" s="630"/>
    </row>
    <row r="2" spans="1:3" ht="15" customHeight="1" x14ac:dyDescent="0.2">
      <c r="A2" s="404" t="s">
        <v>842</v>
      </c>
      <c r="B2" s="404" t="s">
        <v>843</v>
      </c>
      <c r="C2" s="404" t="s">
        <v>844</v>
      </c>
    </row>
    <row r="3" spans="1:3" x14ac:dyDescent="0.2">
      <c r="A3" s="415" t="s">
        <v>845</v>
      </c>
      <c r="B3" s="416" t="s">
        <v>846</v>
      </c>
      <c r="C3" s="417">
        <v>110741035</v>
      </c>
    </row>
    <row r="4" spans="1:3" x14ac:dyDescent="0.2">
      <c r="A4" s="418" t="s">
        <v>847</v>
      </c>
      <c r="B4" s="419" t="s">
        <v>846</v>
      </c>
      <c r="C4" s="420">
        <v>112713942</v>
      </c>
    </row>
    <row r="5" spans="1:3" x14ac:dyDescent="0.2">
      <c r="A5" s="418" t="s">
        <v>848</v>
      </c>
      <c r="B5" s="419" t="s">
        <v>846</v>
      </c>
      <c r="C5" s="420">
        <v>113154750</v>
      </c>
    </row>
    <row r="6" spans="1:3" x14ac:dyDescent="0.2">
      <c r="A6" s="418" t="s">
        <v>849</v>
      </c>
      <c r="B6" s="419" t="s">
        <v>846</v>
      </c>
      <c r="C6" s="420">
        <v>114060652</v>
      </c>
    </row>
    <row r="7" spans="1:3" x14ac:dyDescent="0.2">
      <c r="A7" s="418" t="s">
        <v>850</v>
      </c>
      <c r="B7" s="419" t="s">
        <v>851</v>
      </c>
      <c r="C7" s="420" t="s">
        <v>846</v>
      </c>
    </row>
    <row r="8" spans="1:3" x14ac:dyDescent="0.2">
      <c r="A8" s="418" t="s">
        <v>852</v>
      </c>
      <c r="B8" s="419" t="s">
        <v>851</v>
      </c>
      <c r="C8" s="420" t="s">
        <v>853</v>
      </c>
    </row>
    <row r="9" spans="1:3" x14ac:dyDescent="0.2">
      <c r="A9" s="418" t="s">
        <v>854</v>
      </c>
      <c r="B9" s="419" t="s">
        <v>846</v>
      </c>
      <c r="C9" s="420">
        <v>114357949</v>
      </c>
    </row>
    <row r="10" spans="1:3" x14ac:dyDescent="0.2">
      <c r="A10" s="418" t="s">
        <v>855</v>
      </c>
      <c r="B10" s="419" t="s">
        <v>846</v>
      </c>
      <c r="C10" s="420">
        <v>114358023</v>
      </c>
    </row>
    <row r="11" spans="1:3" x14ac:dyDescent="0.2">
      <c r="A11" s="418" t="s">
        <v>856</v>
      </c>
      <c r="B11" s="419" t="s">
        <v>846</v>
      </c>
      <c r="C11" s="420">
        <v>114258363</v>
      </c>
    </row>
    <row r="12" spans="1:3" x14ac:dyDescent="0.2">
      <c r="A12" s="418" t="s">
        <v>857</v>
      </c>
      <c r="B12" s="419" t="s">
        <v>846</v>
      </c>
      <c r="C12" s="420" t="s">
        <v>858</v>
      </c>
    </row>
    <row r="13" spans="1:3" x14ac:dyDescent="0.2">
      <c r="A13" s="418" t="s">
        <v>859</v>
      </c>
      <c r="B13" s="419" t="s">
        <v>846</v>
      </c>
      <c r="C13" s="420">
        <v>115419824</v>
      </c>
    </row>
    <row r="14" spans="1:3" x14ac:dyDescent="0.2">
      <c r="A14" s="418" t="s">
        <v>860</v>
      </c>
      <c r="B14" s="419" t="s">
        <v>851</v>
      </c>
      <c r="C14" s="420" t="s">
        <v>846</v>
      </c>
    </row>
    <row r="15" spans="1:3" x14ac:dyDescent="0.2">
      <c r="A15" s="418" t="s">
        <v>861</v>
      </c>
      <c r="B15" s="419" t="s">
        <v>853</v>
      </c>
      <c r="C15" s="420">
        <v>671830674</v>
      </c>
    </row>
    <row r="16" spans="1:3" x14ac:dyDescent="0.2">
      <c r="A16" s="418" t="s">
        <v>862</v>
      </c>
      <c r="B16" s="419" t="s">
        <v>853</v>
      </c>
      <c r="C16" s="420">
        <v>674364031</v>
      </c>
    </row>
    <row r="17" spans="1:7" x14ac:dyDescent="0.2">
      <c r="A17" s="418" t="s">
        <v>863</v>
      </c>
      <c r="B17" s="419" t="s">
        <v>853</v>
      </c>
      <c r="C17" s="420">
        <v>674364040</v>
      </c>
    </row>
    <row r="18" spans="1:7" x14ac:dyDescent="0.2">
      <c r="A18" s="418" t="s">
        <v>864</v>
      </c>
      <c r="B18" s="419" t="s">
        <v>853</v>
      </c>
      <c r="C18" s="420">
        <v>2681585455</v>
      </c>
    </row>
    <row r="19" spans="1:7" x14ac:dyDescent="0.2">
      <c r="A19" s="418" t="s">
        <v>865</v>
      </c>
      <c r="B19" s="419" t="s">
        <v>853</v>
      </c>
      <c r="C19" s="420">
        <v>411748902</v>
      </c>
    </row>
    <row r="20" spans="1:7" x14ac:dyDescent="0.2">
      <c r="A20" s="421"/>
      <c r="B20" s="422"/>
      <c r="C20" s="423"/>
    </row>
    <row r="24" spans="1:7" x14ac:dyDescent="0.2">
      <c r="A24" s="269"/>
      <c r="B24" s="269"/>
      <c r="D24" s="402"/>
      <c r="E24" s="269"/>
      <c r="G24" s="269"/>
    </row>
    <row r="25" spans="1:7" x14ac:dyDescent="0.2">
      <c r="A25" s="269"/>
      <c r="B25" s="269"/>
      <c r="D25" s="402"/>
      <c r="E25" s="269"/>
      <c r="G25" s="269"/>
    </row>
    <row r="26" spans="1:7" x14ac:dyDescent="0.2">
      <c r="A26" s="497" t="s">
        <v>804</v>
      </c>
      <c r="B26" s="269"/>
      <c r="C26" s="497" t="s">
        <v>805</v>
      </c>
      <c r="D26" s="402"/>
      <c r="E26" s="269"/>
      <c r="G26" s="269"/>
    </row>
    <row r="27" spans="1:7" x14ac:dyDescent="0.2">
      <c r="A27" s="497" t="s">
        <v>800</v>
      </c>
      <c r="C27" s="497" t="s">
        <v>802</v>
      </c>
    </row>
    <row r="28" spans="1:7" x14ac:dyDescent="0.2">
      <c r="A28" s="497" t="s">
        <v>801</v>
      </c>
      <c r="C28" s="497" t="s">
        <v>803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zoomScaleSheetLayoutView="80" workbookViewId="0">
      <selection activeCell="A46" sqref="A46:F49"/>
    </sheetView>
  </sheetViews>
  <sheetFormatPr baseColWidth="10" defaultRowHeight="11.25" x14ac:dyDescent="0.2"/>
  <cols>
    <col min="1" max="1" width="75.83203125" style="33" customWidth="1"/>
    <col min="2" max="2" width="25.83203125" style="33" customWidth="1"/>
    <col min="3" max="3" width="25.83203125" style="34" customWidth="1"/>
    <col min="4" max="4" width="8.1640625" style="34" customWidth="1"/>
    <col min="5" max="5" width="65.1640625" style="31" customWidth="1"/>
    <col min="6" max="6" width="22.83203125" style="31" customWidth="1"/>
    <col min="7" max="7" width="20.33203125" style="31" customWidth="1"/>
    <col min="8" max="16384" width="12" style="31"/>
  </cols>
  <sheetData>
    <row r="1" spans="1:7" ht="39.950000000000003" customHeight="1" x14ac:dyDescent="0.2">
      <c r="A1" s="500" t="s">
        <v>106</v>
      </c>
      <c r="B1" s="501"/>
      <c r="C1" s="501"/>
      <c r="D1" s="501"/>
      <c r="E1" s="501"/>
      <c r="F1" s="501"/>
      <c r="G1" s="502"/>
    </row>
    <row r="2" spans="1:7" s="40" customFormat="1" ht="15" customHeight="1" x14ac:dyDescent="0.2">
      <c r="A2" s="462" t="s">
        <v>111</v>
      </c>
      <c r="B2" s="38" t="s">
        <v>107</v>
      </c>
      <c r="C2" s="38" t="s">
        <v>108</v>
      </c>
      <c r="D2" s="38"/>
      <c r="E2" s="37" t="s">
        <v>111</v>
      </c>
      <c r="F2" s="38" t="s">
        <v>107</v>
      </c>
      <c r="G2" s="39" t="s">
        <v>108</v>
      </c>
    </row>
    <row r="3" spans="1:7" s="32" customFormat="1" x14ac:dyDescent="0.2">
      <c r="A3" s="463" t="s">
        <v>58</v>
      </c>
      <c r="B3" s="42">
        <f>B4+B13</f>
        <v>4967943.72</v>
      </c>
      <c r="C3" s="42">
        <f>C4+C13</f>
        <v>44169968.780000001</v>
      </c>
      <c r="D3" s="42"/>
      <c r="E3" s="48"/>
      <c r="F3" s="49"/>
      <c r="G3" s="50"/>
    </row>
    <row r="4" spans="1:7" ht="12.75" customHeight="1" x14ac:dyDescent="0.2">
      <c r="A4" s="464" t="s">
        <v>60</v>
      </c>
      <c r="B4" s="42">
        <f>SUM(B5:B11)</f>
        <v>4967943.72</v>
      </c>
      <c r="C4" s="42">
        <f>SUM(C5:C11)</f>
        <v>0</v>
      </c>
      <c r="D4" s="42"/>
      <c r="E4" s="41" t="s">
        <v>59</v>
      </c>
      <c r="F4" s="471">
        <f>+F5+F15</f>
        <v>12903146.32</v>
      </c>
      <c r="G4" s="43">
        <f>G5+G15</f>
        <v>0</v>
      </c>
    </row>
    <row r="5" spans="1:7" x14ac:dyDescent="0.2">
      <c r="A5" s="465" t="s">
        <v>62</v>
      </c>
      <c r="B5" s="46">
        <v>1169888.92</v>
      </c>
      <c r="C5" s="46">
        <v>0</v>
      </c>
      <c r="D5" s="46"/>
      <c r="E5" s="44" t="s">
        <v>61</v>
      </c>
      <c r="F5" s="42">
        <f>SUM(F6:F11)</f>
        <v>12903146.32</v>
      </c>
      <c r="G5" s="43">
        <f>SUM(G6:G13)</f>
        <v>0</v>
      </c>
    </row>
    <row r="6" spans="1:7" x14ac:dyDescent="0.2">
      <c r="A6" s="465" t="s">
        <v>64</v>
      </c>
      <c r="B6" s="46">
        <v>2104049.17</v>
      </c>
      <c r="C6" s="46">
        <v>0</v>
      </c>
      <c r="D6" s="46"/>
      <c r="E6" s="45" t="s">
        <v>63</v>
      </c>
      <c r="F6" s="46">
        <v>12903146.32</v>
      </c>
      <c r="G6" s="47">
        <v>0</v>
      </c>
    </row>
    <row r="7" spans="1:7" x14ac:dyDescent="0.2">
      <c r="A7" s="465" t="s">
        <v>66</v>
      </c>
      <c r="B7" s="46">
        <v>1694005.63</v>
      </c>
      <c r="C7" s="46">
        <v>0</v>
      </c>
      <c r="D7" s="46"/>
      <c r="E7" s="45" t="s">
        <v>65</v>
      </c>
      <c r="F7" s="46">
        <v>0</v>
      </c>
      <c r="G7" s="47">
        <v>0</v>
      </c>
    </row>
    <row r="8" spans="1:7" x14ac:dyDescent="0.2">
      <c r="A8" s="465" t="s">
        <v>68</v>
      </c>
      <c r="B8" s="46">
        <v>0</v>
      </c>
      <c r="C8" s="46">
        <v>0</v>
      </c>
      <c r="D8" s="46"/>
      <c r="E8" s="45" t="s">
        <v>67</v>
      </c>
      <c r="F8" s="46">
        <v>0</v>
      </c>
      <c r="G8" s="47">
        <v>0</v>
      </c>
    </row>
    <row r="9" spans="1:7" x14ac:dyDescent="0.2">
      <c r="A9" s="465" t="s">
        <v>70</v>
      </c>
      <c r="B9" s="46">
        <v>0</v>
      </c>
      <c r="C9" s="46">
        <v>0</v>
      </c>
      <c r="D9" s="46"/>
      <c r="E9" s="45" t="s">
        <v>69</v>
      </c>
      <c r="F9" s="46">
        <v>0</v>
      </c>
      <c r="G9" s="47">
        <v>0</v>
      </c>
    </row>
    <row r="10" spans="1:7" x14ac:dyDescent="0.2">
      <c r="A10" s="465" t="s">
        <v>72</v>
      </c>
      <c r="B10" s="46">
        <v>0</v>
      </c>
      <c r="C10" s="46">
        <v>0</v>
      </c>
      <c r="D10" s="46"/>
      <c r="E10" s="45" t="s">
        <v>71</v>
      </c>
      <c r="F10" s="46">
        <v>0</v>
      </c>
      <c r="G10" s="47">
        <v>0</v>
      </c>
    </row>
    <row r="11" spans="1:7" x14ac:dyDescent="0.2">
      <c r="A11" s="465" t="s">
        <v>74</v>
      </c>
      <c r="B11" s="46">
        <v>0</v>
      </c>
      <c r="C11" s="46">
        <v>0</v>
      </c>
      <c r="D11" s="46"/>
      <c r="E11" s="45" t="s">
        <v>73</v>
      </c>
      <c r="F11" s="46">
        <v>0</v>
      </c>
      <c r="G11" s="47">
        <v>0</v>
      </c>
    </row>
    <row r="12" spans="1:7" x14ac:dyDescent="0.2">
      <c r="A12" s="465"/>
      <c r="B12" s="46"/>
      <c r="C12" s="46"/>
      <c r="D12" s="46"/>
      <c r="E12" s="45" t="s">
        <v>75</v>
      </c>
      <c r="F12" s="46">
        <v>0</v>
      </c>
      <c r="G12" s="47">
        <v>0</v>
      </c>
    </row>
    <row r="13" spans="1:7" x14ac:dyDescent="0.2">
      <c r="A13" s="464" t="s">
        <v>77</v>
      </c>
      <c r="B13" s="42">
        <f>SUM(B14:B22)</f>
        <v>0</v>
      </c>
      <c r="C13" s="42">
        <f>SUM(C14:C22)</f>
        <v>44169968.780000001</v>
      </c>
      <c r="D13" s="42"/>
      <c r="E13" s="45" t="s">
        <v>76</v>
      </c>
      <c r="F13" s="46">
        <v>0</v>
      </c>
      <c r="G13" s="47">
        <v>0</v>
      </c>
    </row>
    <row r="14" spans="1:7" x14ac:dyDescent="0.2">
      <c r="A14" s="465" t="s">
        <v>78</v>
      </c>
      <c r="B14" s="46">
        <v>0</v>
      </c>
      <c r="C14" s="46">
        <v>0</v>
      </c>
      <c r="D14" s="46"/>
      <c r="E14" s="45"/>
      <c r="F14" s="46"/>
      <c r="G14" s="47"/>
    </row>
    <row r="15" spans="1:7" x14ac:dyDescent="0.2">
      <c r="A15" s="465" t="s">
        <v>80</v>
      </c>
      <c r="B15" s="46">
        <v>0</v>
      </c>
      <c r="C15" s="46">
        <v>0</v>
      </c>
      <c r="D15" s="46"/>
      <c r="E15" s="44" t="s">
        <v>79</v>
      </c>
      <c r="F15" s="42">
        <f>SUM(F16:F21)</f>
        <v>0</v>
      </c>
      <c r="G15" s="43">
        <f>SUM(G16:G21)</f>
        <v>0</v>
      </c>
    </row>
    <row r="16" spans="1:7" x14ac:dyDescent="0.2">
      <c r="A16" s="465" t="s">
        <v>82</v>
      </c>
      <c r="B16" s="46">
        <v>0</v>
      </c>
      <c r="C16" s="46">
        <v>41419602.119999997</v>
      </c>
      <c r="D16" s="46"/>
      <c r="E16" s="45" t="s">
        <v>81</v>
      </c>
      <c r="F16" s="46">
        <v>0</v>
      </c>
      <c r="G16" s="47">
        <v>0</v>
      </c>
    </row>
    <row r="17" spans="1:7" x14ac:dyDescent="0.2">
      <c r="A17" s="465" t="s">
        <v>84</v>
      </c>
      <c r="B17" s="46">
        <v>0</v>
      </c>
      <c r="C17" s="46">
        <v>2750366.66</v>
      </c>
      <c r="D17" s="46"/>
      <c r="E17" s="45" t="s">
        <v>83</v>
      </c>
      <c r="F17" s="46">
        <v>0</v>
      </c>
      <c r="G17" s="47">
        <v>0</v>
      </c>
    </row>
    <row r="18" spans="1:7" x14ac:dyDescent="0.2">
      <c r="A18" s="465" t="s">
        <v>86</v>
      </c>
      <c r="B18" s="46">
        <v>0</v>
      </c>
      <c r="C18" s="46">
        <v>0</v>
      </c>
      <c r="D18" s="46"/>
      <c r="E18" s="45" t="s">
        <v>85</v>
      </c>
      <c r="F18" s="46">
        <v>0</v>
      </c>
      <c r="G18" s="47">
        <v>0</v>
      </c>
    </row>
    <row r="19" spans="1:7" x14ac:dyDescent="0.2">
      <c r="A19" s="465" t="s">
        <v>88</v>
      </c>
      <c r="B19" s="46">
        <v>0</v>
      </c>
      <c r="C19" s="46">
        <v>0</v>
      </c>
      <c r="D19" s="46"/>
      <c r="E19" s="45" t="s">
        <v>87</v>
      </c>
      <c r="F19" s="46">
        <v>0</v>
      </c>
      <c r="G19" s="47">
        <v>0</v>
      </c>
    </row>
    <row r="20" spans="1:7" ht="22.5" x14ac:dyDescent="0.2">
      <c r="A20" s="465" t="s">
        <v>90</v>
      </c>
      <c r="B20" s="46"/>
      <c r="C20" s="46">
        <v>0</v>
      </c>
      <c r="D20" s="46"/>
      <c r="E20" s="45" t="s">
        <v>89</v>
      </c>
      <c r="F20" s="46">
        <v>0</v>
      </c>
      <c r="G20" s="47">
        <v>0</v>
      </c>
    </row>
    <row r="21" spans="1:7" x14ac:dyDescent="0.2">
      <c r="A21" s="465" t="s">
        <v>92</v>
      </c>
      <c r="B21" s="46">
        <v>0</v>
      </c>
      <c r="C21" s="46">
        <v>0</v>
      </c>
      <c r="D21" s="46"/>
      <c r="E21" s="45" t="s">
        <v>91</v>
      </c>
      <c r="F21" s="46">
        <v>0</v>
      </c>
      <c r="G21" s="47">
        <v>0</v>
      </c>
    </row>
    <row r="22" spans="1:7" x14ac:dyDescent="0.2">
      <c r="A22" s="465" t="s">
        <v>93</v>
      </c>
      <c r="B22" s="46">
        <v>0</v>
      </c>
      <c r="C22" s="46">
        <v>0</v>
      </c>
      <c r="D22" s="46"/>
      <c r="E22" s="45"/>
      <c r="F22" s="46"/>
      <c r="G22" s="47"/>
    </row>
    <row r="23" spans="1:7" s="32" customFormat="1" x14ac:dyDescent="0.2">
      <c r="A23" s="466"/>
      <c r="B23" s="49"/>
      <c r="C23" s="49"/>
      <c r="D23" s="49"/>
      <c r="E23" s="41" t="s">
        <v>94</v>
      </c>
      <c r="F23" s="51">
        <f>F24+F29+F36</f>
        <v>26298878.739999998</v>
      </c>
      <c r="G23" s="52">
        <f>G24+G29+G36</f>
        <v>0</v>
      </c>
    </row>
    <row r="24" spans="1:7" s="32" customFormat="1" x14ac:dyDescent="0.2">
      <c r="A24" s="463"/>
      <c r="B24" s="51"/>
      <c r="C24" s="42"/>
      <c r="D24" s="42"/>
      <c r="E24" s="44" t="s">
        <v>95</v>
      </c>
      <c r="F24" s="42">
        <f>SUM(F25:F27)</f>
        <v>16983243.359999999</v>
      </c>
      <c r="G24" s="43">
        <f>SUM(G25:G27)</f>
        <v>0</v>
      </c>
    </row>
    <row r="25" spans="1:7" x14ac:dyDescent="0.2">
      <c r="A25" s="464"/>
      <c r="B25" s="42"/>
      <c r="C25" s="42"/>
      <c r="D25" s="42"/>
      <c r="E25" s="45" t="s">
        <v>4</v>
      </c>
      <c r="F25" s="46">
        <v>16983243.359999999</v>
      </c>
      <c r="G25" s="47">
        <v>0</v>
      </c>
    </row>
    <row r="26" spans="1:7" x14ac:dyDescent="0.2">
      <c r="A26" s="465"/>
      <c r="B26" s="46"/>
      <c r="C26" s="46"/>
      <c r="D26" s="46"/>
      <c r="E26" s="45" t="s">
        <v>96</v>
      </c>
      <c r="F26" s="46">
        <v>0</v>
      </c>
      <c r="G26" s="47">
        <v>0</v>
      </c>
    </row>
    <row r="27" spans="1:7" x14ac:dyDescent="0.2">
      <c r="A27" s="465"/>
      <c r="B27" s="46"/>
      <c r="C27" s="46"/>
      <c r="D27" s="46"/>
      <c r="E27" s="45" t="s">
        <v>97</v>
      </c>
      <c r="F27" s="46">
        <v>0</v>
      </c>
      <c r="G27" s="47">
        <v>0</v>
      </c>
    </row>
    <row r="28" spans="1:7" x14ac:dyDescent="0.2">
      <c r="A28" s="465"/>
      <c r="B28" s="46"/>
      <c r="C28" s="46"/>
      <c r="D28" s="46"/>
      <c r="E28" s="45"/>
      <c r="F28" s="46"/>
      <c r="G28" s="47"/>
    </row>
    <row r="29" spans="1:7" x14ac:dyDescent="0.2">
      <c r="A29" s="465"/>
      <c r="B29" s="46"/>
      <c r="C29" s="46"/>
      <c r="D29" s="46"/>
      <c r="E29" s="44" t="s">
        <v>98</v>
      </c>
      <c r="F29" s="42">
        <f>SUM(F30:F34)</f>
        <v>9315635.379999999</v>
      </c>
      <c r="G29" s="43">
        <f>SUM(G30:G34)</f>
        <v>0</v>
      </c>
    </row>
    <row r="30" spans="1:7" x14ac:dyDescent="0.2">
      <c r="A30" s="465"/>
      <c r="B30" s="46"/>
      <c r="C30" s="46"/>
      <c r="D30" s="46"/>
      <c r="E30" s="45" t="s">
        <v>99</v>
      </c>
      <c r="F30" s="46">
        <v>3191696.86</v>
      </c>
      <c r="G30" s="47">
        <v>0</v>
      </c>
    </row>
    <row r="31" spans="1:7" x14ac:dyDescent="0.2">
      <c r="A31" s="465"/>
      <c r="B31" s="46"/>
      <c r="C31" s="46"/>
      <c r="D31" s="46"/>
      <c r="E31" s="45" t="s">
        <v>100</v>
      </c>
      <c r="F31" s="46">
        <v>6123938.5199999996</v>
      </c>
      <c r="G31" s="47">
        <v>0</v>
      </c>
    </row>
    <row r="32" spans="1:7" x14ac:dyDescent="0.2">
      <c r="A32" s="465"/>
      <c r="B32" s="46"/>
      <c r="C32" s="46"/>
      <c r="D32" s="46"/>
      <c r="E32" s="45" t="s">
        <v>101</v>
      </c>
      <c r="F32" s="46">
        <v>0</v>
      </c>
      <c r="G32" s="47">
        <v>0</v>
      </c>
    </row>
    <row r="33" spans="1:7" x14ac:dyDescent="0.2">
      <c r="A33" s="465"/>
      <c r="B33" s="46"/>
      <c r="C33" s="46"/>
      <c r="D33" s="46"/>
      <c r="E33" s="45" t="s">
        <v>102</v>
      </c>
      <c r="F33" s="46">
        <v>0</v>
      </c>
      <c r="G33" s="47">
        <v>0</v>
      </c>
    </row>
    <row r="34" spans="1:7" x14ac:dyDescent="0.2">
      <c r="A34" s="465"/>
      <c r="B34" s="46"/>
      <c r="C34" s="46"/>
      <c r="D34" s="46"/>
      <c r="E34" s="45" t="s">
        <v>103</v>
      </c>
      <c r="F34" s="46">
        <v>0</v>
      </c>
      <c r="G34" s="47">
        <v>0</v>
      </c>
    </row>
    <row r="35" spans="1:7" x14ac:dyDescent="0.2">
      <c r="A35" s="464"/>
      <c r="B35" s="42"/>
      <c r="C35" s="42"/>
      <c r="D35" s="42"/>
      <c r="E35" s="45"/>
      <c r="F35" s="46"/>
      <c r="G35" s="47"/>
    </row>
    <row r="36" spans="1:7" ht="21" x14ac:dyDescent="0.2">
      <c r="A36" s="465"/>
      <c r="B36" s="46"/>
      <c r="C36" s="46"/>
      <c r="D36" s="46"/>
      <c r="E36" s="44" t="s">
        <v>109</v>
      </c>
      <c r="F36" s="42">
        <f>SUM(F37:F38)</f>
        <v>0</v>
      </c>
      <c r="G36" s="43">
        <f>SUM(G37:G38)</f>
        <v>0</v>
      </c>
    </row>
    <row r="37" spans="1:7" x14ac:dyDescent="0.2">
      <c r="A37" s="465"/>
      <c r="B37" s="46"/>
      <c r="C37" s="46"/>
      <c r="D37" s="46"/>
      <c r="E37" s="45" t="s">
        <v>104</v>
      </c>
      <c r="F37" s="46">
        <v>0</v>
      </c>
      <c r="G37" s="47">
        <v>0</v>
      </c>
    </row>
    <row r="38" spans="1:7" x14ac:dyDescent="0.2">
      <c r="A38" s="465"/>
      <c r="B38" s="46"/>
      <c r="C38" s="46"/>
      <c r="D38" s="46"/>
      <c r="E38" s="45" t="s">
        <v>105</v>
      </c>
      <c r="F38" s="46">
        <v>0</v>
      </c>
      <c r="G38" s="47">
        <v>0</v>
      </c>
    </row>
    <row r="39" spans="1:7" x14ac:dyDescent="0.2">
      <c r="A39" s="465"/>
      <c r="B39" s="46"/>
      <c r="C39" s="46"/>
      <c r="D39" s="46"/>
      <c r="E39" s="461"/>
      <c r="F39" s="461"/>
      <c r="G39" s="467"/>
    </row>
    <row r="40" spans="1:7" x14ac:dyDescent="0.2">
      <c r="A40" s="465"/>
      <c r="B40" s="46"/>
      <c r="C40" s="46"/>
      <c r="D40" s="46"/>
      <c r="E40" s="461"/>
      <c r="F40" s="461"/>
      <c r="G40" s="467"/>
    </row>
    <row r="41" spans="1:7" x14ac:dyDescent="0.2">
      <c r="A41" s="468"/>
      <c r="B41" s="53"/>
      <c r="C41" s="53"/>
      <c r="D41" s="53"/>
      <c r="E41" s="469"/>
      <c r="F41" s="469"/>
      <c r="G41" s="470"/>
    </row>
    <row r="42" spans="1:7" ht="22.5" customHeight="1" x14ac:dyDescent="0.2">
      <c r="A42" s="506" t="s">
        <v>56</v>
      </c>
      <c r="B42" s="506"/>
      <c r="C42" s="506"/>
      <c r="D42" s="460"/>
    </row>
    <row r="47" spans="1:7" x14ac:dyDescent="0.2">
      <c r="A47" s="380" t="s">
        <v>804</v>
      </c>
      <c r="B47" s="31"/>
      <c r="C47" s="31"/>
      <c r="D47" s="381"/>
      <c r="E47" s="505" t="s">
        <v>805</v>
      </c>
      <c r="F47" s="505"/>
    </row>
    <row r="48" spans="1:7" x14ac:dyDescent="0.2">
      <c r="A48" s="380" t="s">
        <v>800</v>
      </c>
      <c r="B48" s="31"/>
      <c r="C48" s="31"/>
      <c r="D48" s="381"/>
      <c r="E48" s="505" t="s">
        <v>802</v>
      </c>
      <c r="F48" s="505"/>
    </row>
    <row r="49" spans="1:6" x14ac:dyDescent="0.2">
      <c r="A49" s="380" t="s">
        <v>801</v>
      </c>
      <c r="B49" s="31"/>
      <c r="C49" s="31"/>
      <c r="D49" s="381"/>
      <c r="E49" s="505" t="s">
        <v>803</v>
      </c>
      <c r="F49" s="505"/>
    </row>
  </sheetData>
  <sheetProtection formatRows="0" autoFilter="0"/>
  <mergeCells count="5">
    <mergeCell ref="A1:G1"/>
    <mergeCell ref="A42:C42"/>
    <mergeCell ref="E47:F47"/>
    <mergeCell ref="E48:F48"/>
    <mergeCell ref="E49:F49"/>
  </mergeCells>
  <pageMargins left="0.7" right="0.7" top="0.75" bottom="0.75" header="0.3" footer="0.3"/>
  <pageSetup scale="63" orientation="landscape" r:id="rId1"/>
  <ignoredErrors>
    <ignoredError sqref="B3:C19 B21:C23 C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workbookViewId="0">
      <selection activeCell="C22" sqref="C22"/>
    </sheetView>
  </sheetViews>
  <sheetFormatPr baseColWidth="10" defaultRowHeight="11.25" x14ac:dyDescent="0.2"/>
  <cols>
    <col min="1" max="1" width="1" style="54" customWidth="1"/>
    <col min="2" max="2" width="70.83203125" style="54" customWidth="1"/>
    <col min="3" max="3" width="18.83203125" style="54" customWidth="1"/>
    <col min="4" max="4" width="17.83203125" style="54" customWidth="1"/>
    <col min="5" max="7" width="18.83203125" style="54" customWidth="1"/>
    <col min="8" max="16384" width="12" style="54"/>
  </cols>
  <sheetData>
    <row r="1" spans="1:7" ht="39.950000000000003" customHeight="1" x14ac:dyDescent="0.2">
      <c r="A1" s="500" t="s">
        <v>110</v>
      </c>
      <c r="B1" s="501"/>
      <c r="C1" s="501"/>
      <c r="D1" s="501"/>
      <c r="E1" s="501"/>
      <c r="F1" s="501"/>
      <c r="G1" s="502"/>
    </row>
    <row r="2" spans="1:7" ht="33.75" x14ac:dyDescent="0.2">
      <c r="A2" s="55"/>
      <c r="B2" s="56" t="s">
        <v>111</v>
      </c>
      <c r="C2" s="57" t="s">
        <v>112</v>
      </c>
      <c r="D2" s="57" t="s">
        <v>113</v>
      </c>
      <c r="E2" s="57" t="s">
        <v>114</v>
      </c>
      <c r="F2" s="57" t="s">
        <v>115</v>
      </c>
      <c r="G2" s="57" t="s">
        <v>116</v>
      </c>
    </row>
    <row r="3" spans="1:7" x14ac:dyDescent="0.2">
      <c r="A3" s="58"/>
      <c r="B3" s="59"/>
      <c r="C3" s="60"/>
      <c r="D3" s="60"/>
      <c r="E3" s="60"/>
      <c r="F3" s="60"/>
      <c r="G3" s="61"/>
    </row>
    <row r="4" spans="1:7" x14ac:dyDescent="0.2">
      <c r="A4" s="62" t="s">
        <v>58</v>
      </c>
      <c r="B4" s="41"/>
      <c r="C4" s="63">
        <f>SUM(C6+C15)</f>
        <v>183707207.78</v>
      </c>
      <c r="D4" s="63">
        <f>SUM(D6+D15)</f>
        <v>178972747.94</v>
      </c>
      <c r="E4" s="63">
        <f>SUM(E6+E15)</f>
        <v>139770722.88</v>
      </c>
      <c r="F4" s="63">
        <f>SUM(F6+F15)</f>
        <v>222909232.84</v>
      </c>
      <c r="G4" s="63">
        <f>SUM(G6+G15)</f>
        <v>39202025.060000002</v>
      </c>
    </row>
    <row r="5" spans="1:7" x14ac:dyDescent="0.2">
      <c r="A5" s="62"/>
      <c r="B5" s="41"/>
      <c r="C5" s="64"/>
      <c r="D5" s="64"/>
      <c r="E5" s="64"/>
      <c r="F5" s="64"/>
      <c r="G5" s="64"/>
    </row>
    <row r="6" spans="1:7" x14ac:dyDescent="0.2">
      <c r="A6" s="65">
        <v>1100</v>
      </c>
      <c r="B6" s="44" t="s">
        <v>60</v>
      </c>
      <c r="C6" s="63">
        <f>SUM(C7:C13)</f>
        <v>81593572.50999999</v>
      </c>
      <c r="D6" s="63">
        <f>SUM(D7:D13)</f>
        <v>134182710.84</v>
      </c>
      <c r="E6" s="63">
        <f>SUM(E7:E13)</f>
        <v>139150654.56</v>
      </c>
      <c r="F6" s="63">
        <f>SUM(F7:F13)</f>
        <v>76625628.789999992</v>
      </c>
      <c r="G6" s="63">
        <f>SUM(G7:G13)</f>
        <v>-4967943.7200000025</v>
      </c>
    </row>
    <row r="7" spans="1:7" x14ac:dyDescent="0.2">
      <c r="A7" s="65">
        <v>1110</v>
      </c>
      <c r="B7" s="45" t="s">
        <v>62</v>
      </c>
      <c r="C7" s="64">
        <v>67124349.439999998</v>
      </c>
      <c r="D7" s="64">
        <v>125097492.62</v>
      </c>
      <c r="E7" s="64">
        <v>126267381.54000001</v>
      </c>
      <c r="F7" s="64">
        <f>C7+D7-E7</f>
        <v>65954460.519999996</v>
      </c>
      <c r="G7" s="64">
        <f t="shared" ref="G7:G13" si="0">F7-C7</f>
        <v>-1169888.9200000018</v>
      </c>
    </row>
    <row r="8" spans="1:7" x14ac:dyDescent="0.2">
      <c r="A8" s="65">
        <v>1120</v>
      </c>
      <c r="B8" s="45" t="s">
        <v>64</v>
      </c>
      <c r="C8" s="64">
        <v>9978714.3499999996</v>
      </c>
      <c r="D8" s="64">
        <v>1267141.21</v>
      </c>
      <c r="E8" s="64">
        <v>3371190.38</v>
      </c>
      <c r="F8" s="64">
        <f t="shared" ref="F8:F13" si="1">C8+D8-E8</f>
        <v>7874665.1799999988</v>
      </c>
      <c r="G8" s="64">
        <f t="shared" si="0"/>
        <v>-2104049.1700000009</v>
      </c>
    </row>
    <row r="9" spans="1:7" x14ac:dyDescent="0.2">
      <c r="A9" s="65">
        <v>1130</v>
      </c>
      <c r="B9" s="45" t="s">
        <v>66</v>
      </c>
      <c r="C9" s="64">
        <v>4490508.72</v>
      </c>
      <c r="D9" s="64">
        <v>7818077.0099999998</v>
      </c>
      <c r="E9" s="64">
        <v>9512082.6400000006</v>
      </c>
      <c r="F9" s="64">
        <f t="shared" si="1"/>
        <v>2796503.09</v>
      </c>
      <c r="G9" s="64">
        <f t="shared" si="0"/>
        <v>-1694005.63</v>
      </c>
    </row>
    <row r="10" spans="1:7" x14ac:dyDescent="0.2">
      <c r="A10" s="65">
        <v>1140</v>
      </c>
      <c r="B10" s="45" t="s">
        <v>68</v>
      </c>
      <c r="C10" s="64">
        <v>0</v>
      </c>
      <c r="D10" s="64">
        <v>0</v>
      </c>
      <c r="E10" s="64">
        <v>0</v>
      </c>
      <c r="F10" s="64">
        <f t="shared" si="1"/>
        <v>0</v>
      </c>
      <c r="G10" s="64">
        <f t="shared" si="0"/>
        <v>0</v>
      </c>
    </row>
    <row r="11" spans="1:7" x14ac:dyDescent="0.2">
      <c r="A11" s="65">
        <v>1150</v>
      </c>
      <c r="B11" s="45" t="s">
        <v>70</v>
      </c>
      <c r="C11" s="64">
        <v>0</v>
      </c>
      <c r="D11" s="64">
        <v>0</v>
      </c>
      <c r="E11" s="64">
        <v>0</v>
      </c>
      <c r="F11" s="64">
        <f t="shared" si="1"/>
        <v>0</v>
      </c>
      <c r="G11" s="64">
        <f t="shared" si="0"/>
        <v>0</v>
      </c>
    </row>
    <row r="12" spans="1:7" x14ac:dyDescent="0.2">
      <c r="A12" s="65">
        <v>1160</v>
      </c>
      <c r="B12" s="45" t="s">
        <v>72</v>
      </c>
      <c r="C12" s="64">
        <v>0</v>
      </c>
      <c r="D12" s="64">
        <v>0</v>
      </c>
      <c r="E12" s="64">
        <v>0</v>
      </c>
      <c r="F12" s="64">
        <f t="shared" si="1"/>
        <v>0</v>
      </c>
      <c r="G12" s="64">
        <f t="shared" si="0"/>
        <v>0</v>
      </c>
    </row>
    <row r="13" spans="1:7" x14ac:dyDescent="0.2">
      <c r="A13" s="65">
        <v>1190</v>
      </c>
      <c r="B13" s="45" t="s">
        <v>74</v>
      </c>
      <c r="C13" s="64">
        <v>0</v>
      </c>
      <c r="D13" s="64">
        <v>0</v>
      </c>
      <c r="E13" s="64">
        <v>0</v>
      </c>
      <c r="F13" s="64">
        <f t="shared" si="1"/>
        <v>0</v>
      </c>
      <c r="G13" s="64">
        <f t="shared" si="0"/>
        <v>0</v>
      </c>
    </row>
    <row r="14" spans="1:7" x14ac:dyDescent="0.2">
      <c r="A14" s="65"/>
      <c r="B14" s="45"/>
      <c r="C14" s="63"/>
      <c r="D14" s="63"/>
      <c r="E14" s="63"/>
      <c r="F14" s="63"/>
      <c r="G14" s="63"/>
    </row>
    <row r="15" spans="1:7" x14ac:dyDescent="0.2">
      <c r="A15" s="65">
        <v>1200</v>
      </c>
      <c r="B15" s="44" t="s">
        <v>77</v>
      </c>
      <c r="C15" s="63">
        <f>SUM(C16:C24)</f>
        <v>102113635.27000001</v>
      </c>
      <c r="D15" s="63">
        <f>SUM(D16:D24)</f>
        <v>44790037.099999994</v>
      </c>
      <c r="E15" s="63">
        <f>SUM(E16:E24)</f>
        <v>620068.31999999995</v>
      </c>
      <c r="F15" s="63">
        <f>SUM(F16:F24)</f>
        <v>146283604.05000001</v>
      </c>
      <c r="G15" s="63">
        <f>SUM(G16:G24)</f>
        <v>44169968.780000001</v>
      </c>
    </row>
    <row r="16" spans="1:7" x14ac:dyDescent="0.2">
      <c r="A16" s="65">
        <v>1210</v>
      </c>
      <c r="B16" s="45" t="s">
        <v>78</v>
      </c>
      <c r="C16" s="64">
        <v>0</v>
      </c>
      <c r="D16" s="64">
        <v>0</v>
      </c>
      <c r="E16" s="64">
        <v>0</v>
      </c>
      <c r="F16" s="64">
        <f>C16+D16-E16</f>
        <v>0</v>
      </c>
      <c r="G16" s="64">
        <f t="shared" ref="G16:G24" si="2">F16-C16</f>
        <v>0</v>
      </c>
    </row>
    <row r="17" spans="1:7" x14ac:dyDescent="0.2">
      <c r="A17" s="65">
        <v>1220</v>
      </c>
      <c r="B17" s="45" t="s">
        <v>80</v>
      </c>
      <c r="C17" s="66">
        <v>0</v>
      </c>
      <c r="D17" s="66">
        <v>0</v>
      </c>
      <c r="E17" s="66">
        <v>0</v>
      </c>
      <c r="F17" s="66">
        <f t="shared" ref="F17:F24" si="3">C17+D17-E17</f>
        <v>0</v>
      </c>
      <c r="G17" s="66">
        <f t="shared" si="2"/>
        <v>0</v>
      </c>
    </row>
    <row r="18" spans="1:7" x14ac:dyDescent="0.2">
      <c r="A18" s="65">
        <v>1230</v>
      </c>
      <c r="B18" s="45" t="s">
        <v>82</v>
      </c>
      <c r="C18" s="66">
        <v>85587728.650000006</v>
      </c>
      <c r="D18" s="66">
        <v>42039670.439999998</v>
      </c>
      <c r="E18" s="66">
        <v>620068.31999999995</v>
      </c>
      <c r="F18" s="66">
        <f t="shared" si="3"/>
        <v>127007330.77000001</v>
      </c>
      <c r="G18" s="66">
        <f t="shared" si="2"/>
        <v>41419602.120000005</v>
      </c>
    </row>
    <row r="19" spans="1:7" x14ac:dyDescent="0.2">
      <c r="A19" s="65">
        <v>1240</v>
      </c>
      <c r="B19" s="45" t="s">
        <v>84</v>
      </c>
      <c r="C19" s="64">
        <v>23440265.940000001</v>
      </c>
      <c r="D19" s="64">
        <v>2750366.66</v>
      </c>
      <c r="E19" s="64">
        <v>0</v>
      </c>
      <c r="F19" s="64">
        <f t="shared" si="3"/>
        <v>26190632.600000001</v>
      </c>
      <c r="G19" s="64">
        <f t="shared" si="2"/>
        <v>2750366.66</v>
      </c>
    </row>
    <row r="20" spans="1:7" x14ac:dyDescent="0.2">
      <c r="A20" s="65">
        <v>1250</v>
      </c>
      <c r="B20" s="45"/>
      <c r="C20" s="64">
        <v>0</v>
      </c>
      <c r="D20" s="64">
        <v>0</v>
      </c>
      <c r="E20" s="64">
        <v>0</v>
      </c>
      <c r="F20" s="64">
        <f t="shared" si="3"/>
        <v>0</v>
      </c>
      <c r="G20" s="64">
        <f t="shared" si="2"/>
        <v>0</v>
      </c>
    </row>
    <row r="21" spans="1:7" x14ac:dyDescent="0.2">
      <c r="A21" s="65">
        <v>1260</v>
      </c>
      <c r="B21" s="45" t="s">
        <v>88</v>
      </c>
      <c r="C21" s="64">
        <v>-6914359.3200000003</v>
      </c>
      <c r="D21" s="64">
        <v>0</v>
      </c>
      <c r="E21" s="64">
        <v>0</v>
      </c>
      <c r="F21" s="64">
        <f t="shared" si="3"/>
        <v>-6914359.3200000003</v>
      </c>
      <c r="G21" s="64">
        <f t="shared" si="2"/>
        <v>0</v>
      </c>
    </row>
    <row r="22" spans="1:7" x14ac:dyDescent="0.2">
      <c r="A22" s="65">
        <v>1270</v>
      </c>
      <c r="B22" s="45" t="s">
        <v>90</v>
      </c>
      <c r="C22" s="64">
        <v>0</v>
      </c>
      <c r="D22" s="64">
        <v>0</v>
      </c>
      <c r="E22" s="64">
        <v>0</v>
      </c>
      <c r="F22" s="64">
        <f t="shared" si="3"/>
        <v>0</v>
      </c>
      <c r="G22" s="64">
        <f t="shared" si="2"/>
        <v>0</v>
      </c>
    </row>
    <row r="23" spans="1:7" x14ac:dyDescent="0.2">
      <c r="A23" s="65">
        <v>1280</v>
      </c>
      <c r="B23" s="45" t="s">
        <v>92</v>
      </c>
      <c r="C23" s="64">
        <v>0</v>
      </c>
      <c r="D23" s="64">
        <v>0</v>
      </c>
      <c r="E23" s="64">
        <v>0</v>
      </c>
      <c r="F23" s="64">
        <f t="shared" si="3"/>
        <v>0</v>
      </c>
      <c r="G23" s="64">
        <f t="shared" si="2"/>
        <v>0</v>
      </c>
    </row>
    <row r="24" spans="1:7" x14ac:dyDescent="0.2">
      <c r="A24" s="65">
        <v>1290</v>
      </c>
      <c r="B24" s="45" t="s">
        <v>93</v>
      </c>
      <c r="C24" s="64">
        <v>0</v>
      </c>
      <c r="D24" s="64">
        <v>0</v>
      </c>
      <c r="E24" s="64">
        <v>0</v>
      </c>
      <c r="F24" s="64">
        <f t="shared" si="3"/>
        <v>0</v>
      </c>
      <c r="G24" s="64">
        <f t="shared" si="2"/>
        <v>0</v>
      </c>
    </row>
    <row r="25" spans="1:7" x14ac:dyDescent="0.2">
      <c r="A25" s="67"/>
      <c r="B25" s="68"/>
      <c r="C25" s="69"/>
      <c r="D25" s="69"/>
      <c r="E25" s="69"/>
      <c r="F25" s="69"/>
      <c r="G25" s="69"/>
    </row>
    <row r="26" spans="1:7" x14ac:dyDescent="0.2">
      <c r="B26" s="507" t="s">
        <v>56</v>
      </c>
      <c r="C26" s="507"/>
      <c r="D26" s="507"/>
      <c r="E26" s="507"/>
      <c r="F26" s="507"/>
      <c r="G26" s="507"/>
    </row>
    <row r="32" spans="1:7" x14ac:dyDescent="0.2">
      <c r="B32" s="380" t="s">
        <v>804</v>
      </c>
      <c r="E32" s="505" t="s">
        <v>805</v>
      </c>
      <c r="F32" s="505"/>
      <c r="G32" s="505"/>
    </row>
    <row r="33" spans="2:7" x14ac:dyDescent="0.2">
      <c r="B33" s="380" t="s">
        <v>800</v>
      </c>
      <c r="E33" s="505" t="s">
        <v>802</v>
      </c>
      <c r="F33" s="505"/>
      <c r="G33" s="505"/>
    </row>
    <row r="34" spans="2:7" x14ac:dyDescent="0.2">
      <c r="B34" s="380" t="s">
        <v>801</v>
      </c>
      <c r="E34" s="505" t="s">
        <v>803</v>
      </c>
      <c r="F34" s="505"/>
      <c r="G34" s="505"/>
    </row>
  </sheetData>
  <sheetProtection formatCells="0" formatColumns="0" formatRows="0" autoFilter="0"/>
  <mergeCells count="5">
    <mergeCell ref="E34:G34"/>
    <mergeCell ref="A1:G1"/>
    <mergeCell ref="B26:G26"/>
    <mergeCell ref="E32:G32"/>
    <mergeCell ref="E33:G33"/>
  </mergeCells>
  <pageMargins left="0.7" right="0.7" top="0.75" bottom="0.75" header="0.3" footer="0.3"/>
  <pageSetup scale="94" orientation="landscape" r:id="rId1"/>
  <ignoredErrors>
    <ignoredError sqref="C4:G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zoomScaleNormal="100" workbookViewId="0">
      <selection activeCell="D42" sqref="D42:F42"/>
    </sheetView>
  </sheetViews>
  <sheetFormatPr baseColWidth="10" defaultRowHeight="11.25" x14ac:dyDescent="0.2"/>
  <cols>
    <col min="1" max="1" width="2.83203125" style="1" customWidth="1"/>
    <col min="2" max="2" width="35.83203125" style="35" customWidth="1"/>
    <col min="3" max="3" width="23.83203125" style="91" customWidth="1"/>
    <col min="4" max="6" width="18.83203125" style="91" customWidth="1"/>
    <col min="7" max="16384" width="12" style="70"/>
  </cols>
  <sheetData>
    <row r="1" spans="1:6" ht="39.950000000000003" customHeight="1" x14ac:dyDescent="0.2">
      <c r="A1" s="500" t="s">
        <v>117</v>
      </c>
      <c r="B1" s="501"/>
      <c r="C1" s="501"/>
      <c r="D1" s="501"/>
      <c r="E1" s="501"/>
      <c r="F1" s="502"/>
    </row>
    <row r="2" spans="1:6" ht="35.1" customHeight="1" x14ac:dyDescent="0.2">
      <c r="A2" s="55"/>
      <c r="B2" s="71" t="s">
        <v>118</v>
      </c>
      <c r="C2" s="57" t="s">
        <v>119</v>
      </c>
      <c r="D2" s="57" t="s">
        <v>120</v>
      </c>
      <c r="E2" s="57" t="s">
        <v>121</v>
      </c>
      <c r="F2" s="57" t="s">
        <v>122</v>
      </c>
    </row>
    <row r="3" spans="1:6" s="76" customFormat="1" ht="11.25" customHeight="1" x14ac:dyDescent="0.2">
      <c r="A3" s="72" t="s">
        <v>123</v>
      </c>
      <c r="B3" s="73"/>
      <c r="C3" s="74"/>
      <c r="D3" s="74"/>
      <c r="E3" s="75">
        <f>SUM(E16+E29)</f>
        <v>0</v>
      </c>
      <c r="F3" s="75">
        <f>SUM(F16+F29)</f>
        <v>0</v>
      </c>
    </row>
    <row r="4" spans="1:6" ht="11.25" customHeight="1" x14ac:dyDescent="0.2">
      <c r="A4" s="77"/>
      <c r="B4" s="78" t="s">
        <v>124</v>
      </c>
      <c r="C4" s="64"/>
      <c r="D4" s="64"/>
      <c r="E4" s="64"/>
      <c r="F4" s="64"/>
    </row>
    <row r="5" spans="1:6" ht="11.25" customHeight="1" x14ac:dyDescent="0.2">
      <c r="A5" s="79" t="s">
        <v>125</v>
      </c>
      <c r="B5" s="80"/>
      <c r="C5" s="63"/>
      <c r="D5" s="63"/>
      <c r="E5" s="63">
        <f>SUM(E6:E8)</f>
        <v>0</v>
      </c>
      <c r="F5" s="63">
        <f>SUM(F6:F8)</f>
        <v>0</v>
      </c>
    </row>
    <row r="6" spans="1:6" ht="11.25" customHeight="1" x14ac:dyDescent="0.2">
      <c r="A6" s="77"/>
      <c r="B6" s="81" t="s">
        <v>126</v>
      </c>
      <c r="C6" s="82"/>
      <c r="D6" s="82"/>
      <c r="E6" s="64">
        <v>0</v>
      </c>
      <c r="F6" s="64">
        <v>0</v>
      </c>
    </row>
    <row r="7" spans="1:6" ht="11.25" customHeight="1" x14ac:dyDescent="0.2">
      <c r="A7" s="77"/>
      <c r="B7" s="81" t="s">
        <v>127</v>
      </c>
      <c r="C7" s="82"/>
      <c r="D7" s="82"/>
      <c r="E7" s="64">
        <v>0</v>
      </c>
      <c r="F7" s="64">
        <v>0</v>
      </c>
    </row>
    <row r="8" spans="1:6" ht="11.25" customHeight="1" x14ac:dyDescent="0.2">
      <c r="A8" s="77"/>
      <c r="B8" s="81" t="s">
        <v>128</v>
      </c>
      <c r="C8" s="82"/>
      <c r="D8" s="82"/>
      <c r="E8" s="64">
        <v>0</v>
      </c>
      <c r="F8" s="64">
        <v>0</v>
      </c>
    </row>
    <row r="9" spans="1:6" ht="11.25" customHeight="1" x14ac:dyDescent="0.2">
      <c r="A9" s="77"/>
      <c r="B9" s="81"/>
      <c r="C9" s="82"/>
      <c r="D9" s="82"/>
      <c r="E9" s="64"/>
      <c r="F9" s="64"/>
    </row>
    <row r="10" spans="1:6" ht="11.25" customHeight="1" x14ac:dyDescent="0.2">
      <c r="A10" s="79" t="s">
        <v>129</v>
      </c>
      <c r="B10" s="80"/>
      <c r="C10" s="83"/>
      <c r="D10" s="83"/>
      <c r="E10" s="63">
        <f>SUM(E11:E14)</f>
        <v>0</v>
      </c>
      <c r="F10" s="63">
        <f>SUM(F11:F14)</f>
        <v>0</v>
      </c>
    </row>
    <row r="11" spans="1:6" ht="11.25" customHeight="1" x14ac:dyDescent="0.2">
      <c r="A11" s="84"/>
      <c r="B11" s="81" t="s">
        <v>130</v>
      </c>
      <c r="C11" s="82"/>
      <c r="D11" s="82"/>
      <c r="E11" s="64">
        <v>0</v>
      </c>
      <c r="F11" s="64">
        <v>0</v>
      </c>
    </row>
    <row r="12" spans="1:6" ht="11.25" customHeight="1" x14ac:dyDescent="0.2">
      <c r="A12" s="84"/>
      <c r="B12" s="81" t="s">
        <v>131</v>
      </c>
      <c r="C12" s="82"/>
      <c r="D12" s="82"/>
      <c r="E12" s="64">
        <v>0</v>
      </c>
      <c r="F12" s="64">
        <v>0</v>
      </c>
    </row>
    <row r="13" spans="1:6" ht="11.25" customHeight="1" x14ac:dyDescent="0.2">
      <c r="A13" s="84"/>
      <c r="B13" s="81" t="s">
        <v>127</v>
      </c>
      <c r="C13" s="82"/>
      <c r="D13" s="82"/>
      <c r="E13" s="64">
        <v>0</v>
      </c>
      <c r="F13" s="64">
        <v>0</v>
      </c>
    </row>
    <row r="14" spans="1:6" ht="11.25" customHeight="1" x14ac:dyDescent="0.2">
      <c r="A14" s="84"/>
      <c r="B14" s="81" t="s">
        <v>128</v>
      </c>
      <c r="C14" s="82"/>
      <c r="D14" s="82"/>
      <c r="E14" s="64">
        <v>0</v>
      </c>
      <c r="F14" s="64">
        <v>0</v>
      </c>
    </row>
    <row r="15" spans="1:6" ht="11.25" customHeight="1" x14ac:dyDescent="0.2">
      <c r="A15" s="84"/>
      <c r="B15" s="81"/>
      <c r="C15" s="82"/>
      <c r="D15" s="82"/>
      <c r="E15" s="64"/>
      <c r="F15" s="64"/>
    </row>
    <row r="16" spans="1:6" ht="11.25" customHeight="1" x14ac:dyDescent="0.2">
      <c r="A16" s="84"/>
      <c r="B16" s="85" t="s">
        <v>132</v>
      </c>
      <c r="C16" s="83"/>
      <c r="D16" s="83"/>
      <c r="E16" s="63">
        <f>SUM(E10+E5)</f>
        <v>0</v>
      </c>
      <c r="F16" s="63">
        <f>SUM(F10+F5)</f>
        <v>0</v>
      </c>
    </row>
    <row r="17" spans="1:6" ht="11.25" customHeight="1" x14ac:dyDescent="0.2">
      <c r="A17" s="77"/>
      <c r="B17" s="78" t="s">
        <v>133</v>
      </c>
      <c r="C17" s="82"/>
      <c r="D17" s="82"/>
      <c r="E17" s="64"/>
      <c r="F17" s="64"/>
    </row>
    <row r="18" spans="1:6" ht="11.25" customHeight="1" x14ac:dyDescent="0.2">
      <c r="A18" s="79" t="s">
        <v>125</v>
      </c>
      <c r="B18" s="80"/>
      <c r="C18" s="82"/>
      <c r="D18" s="82"/>
      <c r="E18" s="63">
        <f>SUM(E19:E21)</f>
        <v>0</v>
      </c>
      <c r="F18" s="63">
        <f>SUM(F19:F21)</f>
        <v>0</v>
      </c>
    </row>
    <row r="19" spans="1:6" ht="11.25" customHeight="1" x14ac:dyDescent="0.2">
      <c r="A19" s="77"/>
      <c r="B19" s="81" t="s">
        <v>126</v>
      </c>
      <c r="C19" s="82"/>
      <c r="D19" s="82"/>
      <c r="E19" s="64">
        <v>0</v>
      </c>
      <c r="F19" s="64">
        <v>0</v>
      </c>
    </row>
    <row r="20" spans="1:6" ht="11.25" customHeight="1" x14ac:dyDescent="0.2">
      <c r="A20" s="77"/>
      <c r="B20" s="81"/>
      <c r="C20" s="82"/>
      <c r="D20" s="82"/>
      <c r="E20" s="64">
        <v>0</v>
      </c>
      <c r="F20" s="64">
        <v>0</v>
      </c>
    </row>
    <row r="21" spans="1:6" ht="11.25" customHeight="1" x14ac:dyDescent="0.2">
      <c r="A21" s="77"/>
      <c r="B21" s="81" t="s">
        <v>128</v>
      </c>
      <c r="C21" s="82"/>
      <c r="D21" s="82"/>
      <c r="E21" s="64">
        <v>0</v>
      </c>
      <c r="F21" s="64">
        <v>0</v>
      </c>
    </row>
    <row r="22" spans="1:6" ht="11.25" customHeight="1" x14ac:dyDescent="0.2">
      <c r="A22" s="77"/>
      <c r="B22" s="81"/>
      <c r="C22" s="82"/>
      <c r="D22" s="82"/>
      <c r="E22" s="64"/>
      <c r="F22" s="64"/>
    </row>
    <row r="23" spans="1:6" ht="11.25" customHeight="1" x14ac:dyDescent="0.2">
      <c r="A23" s="79" t="s">
        <v>129</v>
      </c>
      <c r="B23" s="80"/>
      <c r="C23" s="63"/>
      <c r="D23" s="63"/>
      <c r="E23" s="63">
        <f>SUM(E24:E27)</f>
        <v>0</v>
      </c>
      <c r="F23" s="63">
        <f>SUM(F24:F27)</f>
        <v>0</v>
      </c>
    </row>
    <row r="24" spans="1:6" ht="11.25" customHeight="1" x14ac:dyDescent="0.2">
      <c r="A24" s="84"/>
      <c r="B24" s="81" t="s">
        <v>130</v>
      </c>
      <c r="C24" s="64"/>
      <c r="D24" s="64"/>
      <c r="E24" s="64">
        <v>0</v>
      </c>
      <c r="F24" s="64">
        <v>0</v>
      </c>
    </row>
    <row r="25" spans="1:6" ht="11.25" customHeight="1" x14ac:dyDescent="0.2">
      <c r="A25" s="84"/>
      <c r="B25" s="81"/>
      <c r="C25" s="64"/>
      <c r="D25" s="64"/>
      <c r="E25" s="64">
        <v>0</v>
      </c>
      <c r="F25" s="64">
        <v>0</v>
      </c>
    </row>
    <row r="26" spans="1:6" ht="11.25" customHeight="1" x14ac:dyDescent="0.2">
      <c r="A26" s="84"/>
      <c r="B26" s="81" t="s">
        <v>127</v>
      </c>
      <c r="C26" s="64"/>
      <c r="D26" s="64"/>
      <c r="E26" s="64">
        <v>0</v>
      </c>
      <c r="F26" s="64">
        <v>0</v>
      </c>
    </row>
    <row r="27" spans="1:6" ht="11.25" customHeight="1" x14ac:dyDescent="0.2">
      <c r="A27" s="84"/>
      <c r="B27" s="81" t="s">
        <v>128</v>
      </c>
      <c r="C27" s="64"/>
      <c r="D27" s="64"/>
      <c r="E27" s="64">
        <v>0</v>
      </c>
      <c r="F27" s="64">
        <v>0</v>
      </c>
    </row>
    <row r="28" spans="1:6" ht="11.25" customHeight="1" x14ac:dyDescent="0.2">
      <c r="A28" s="84"/>
      <c r="B28" s="81"/>
      <c r="C28" s="64"/>
      <c r="D28" s="64"/>
      <c r="E28" s="64"/>
      <c r="F28" s="64"/>
    </row>
    <row r="29" spans="1:6" ht="11.25" customHeight="1" x14ac:dyDescent="0.2">
      <c r="A29" s="84"/>
      <c r="B29" s="85" t="s">
        <v>134</v>
      </c>
      <c r="C29" s="63"/>
      <c r="D29" s="63"/>
      <c r="E29" s="63">
        <f>SUM(E18+E23)</f>
        <v>0</v>
      </c>
      <c r="F29" s="63">
        <f>SUM(F18+F23)</f>
        <v>0</v>
      </c>
    </row>
    <row r="30" spans="1:6" ht="11.25" customHeight="1" x14ac:dyDescent="0.2">
      <c r="A30" s="84"/>
      <c r="B30" s="85"/>
      <c r="C30" s="63"/>
      <c r="D30" s="63"/>
      <c r="E30" s="63"/>
      <c r="F30" s="63"/>
    </row>
    <row r="31" spans="1:6" ht="11.25" customHeight="1" x14ac:dyDescent="0.2">
      <c r="A31" s="86" t="s">
        <v>135</v>
      </c>
      <c r="B31" s="87"/>
      <c r="C31" s="63"/>
      <c r="D31" s="63"/>
      <c r="E31" s="63">
        <v>6702279.4199999999</v>
      </c>
      <c r="F31" s="63">
        <v>6200866.9000000004</v>
      </c>
    </row>
    <row r="32" spans="1:6" ht="11.25" customHeight="1" x14ac:dyDescent="0.2">
      <c r="A32" s="86"/>
      <c r="B32" s="87"/>
      <c r="C32" s="63"/>
      <c r="D32" s="63"/>
      <c r="E32" s="63"/>
      <c r="F32" s="63"/>
    </row>
    <row r="33" spans="1:6" ht="11.25" customHeight="1" x14ac:dyDescent="0.2">
      <c r="A33" s="77"/>
      <c r="B33" s="80" t="s">
        <v>136</v>
      </c>
      <c r="C33" s="63"/>
      <c r="D33" s="63"/>
      <c r="E33" s="63">
        <f>SUM(E31+E3)</f>
        <v>6702279.4199999999</v>
      </c>
      <c r="F33" s="63">
        <f>SUM(F31+F3)</f>
        <v>6200866.9000000004</v>
      </c>
    </row>
    <row r="34" spans="1:6" x14ac:dyDescent="0.2">
      <c r="A34" s="88"/>
      <c r="B34" s="89"/>
      <c r="C34" s="90"/>
      <c r="D34" s="90"/>
      <c r="E34" s="90"/>
      <c r="F34" s="90"/>
    </row>
    <row r="35" spans="1:6" x14ac:dyDescent="0.2">
      <c r="A35" s="508" t="s">
        <v>56</v>
      </c>
      <c r="B35" s="508"/>
      <c r="C35" s="508"/>
      <c r="D35" s="508"/>
      <c r="E35" s="508"/>
      <c r="F35" s="508"/>
    </row>
    <row r="40" spans="1:6" x14ac:dyDescent="0.2">
      <c r="B40" s="380" t="s">
        <v>804</v>
      </c>
      <c r="D40" s="505" t="s">
        <v>805</v>
      </c>
      <c r="E40" s="505"/>
      <c r="F40" s="505"/>
    </row>
    <row r="41" spans="1:6" x14ac:dyDescent="0.2">
      <c r="B41" s="380" t="s">
        <v>800</v>
      </c>
      <c r="D41" s="505" t="s">
        <v>802</v>
      </c>
      <c r="E41" s="505"/>
      <c r="F41" s="505"/>
    </row>
    <row r="42" spans="1:6" x14ac:dyDescent="0.2">
      <c r="B42" s="380" t="s">
        <v>801</v>
      </c>
      <c r="D42" s="505" t="s">
        <v>803</v>
      </c>
      <c r="E42" s="505"/>
      <c r="F42" s="505"/>
    </row>
  </sheetData>
  <sheetProtection formatCells="0" formatColumns="0" formatRows="0" autoFilter="0"/>
  <mergeCells count="5">
    <mergeCell ref="D42:F42"/>
    <mergeCell ref="A1:F1"/>
    <mergeCell ref="A35:F35"/>
    <mergeCell ref="D40:F40"/>
    <mergeCell ref="D41:F41"/>
  </mergeCells>
  <pageMargins left="0.7" right="0.7" top="0.75" bottom="0.75" header="0.3" footer="0.3"/>
  <pageSetup orientation="landscape" r:id="rId1"/>
  <ignoredErrors>
    <ignoredError sqref="E3:F3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>
      <selection activeCell="E42" sqref="E42"/>
    </sheetView>
  </sheetViews>
  <sheetFormatPr baseColWidth="10" defaultColWidth="12" defaultRowHeight="11.25" x14ac:dyDescent="0.2"/>
  <cols>
    <col min="1" max="1" width="57.83203125" style="35" customWidth="1"/>
    <col min="2" max="2" width="23.83203125" style="36" customWidth="1"/>
    <col min="3" max="3" width="24" style="36" customWidth="1"/>
    <col min="4" max="5" width="22.33203125" style="36" customWidth="1"/>
    <col min="6" max="6" width="18.33203125" style="36" customWidth="1"/>
    <col min="7" max="16384" width="12" style="1"/>
  </cols>
  <sheetData>
    <row r="1" spans="1:6" ht="56.25" customHeight="1" x14ac:dyDescent="0.2">
      <c r="A1" s="500" t="s">
        <v>137</v>
      </c>
      <c r="B1" s="501"/>
      <c r="C1" s="501"/>
      <c r="D1" s="501"/>
      <c r="E1" s="501"/>
      <c r="F1" s="502"/>
    </row>
    <row r="2" spans="1:6" s="35" customFormat="1" ht="50.1" customHeight="1" x14ac:dyDescent="0.2">
      <c r="A2" s="92" t="s">
        <v>111</v>
      </c>
      <c r="B2" s="93" t="s">
        <v>138</v>
      </c>
      <c r="C2" s="93" t="s">
        <v>139</v>
      </c>
      <c r="D2" s="93" t="s">
        <v>140</v>
      </c>
      <c r="E2" s="93" t="s">
        <v>141</v>
      </c>
      <c r="F2" s="93" t="s">
        <v>142</v>
      </c>
    </row>
    <row r="3" spans="1:6" s="35" customFormat="1" ht="9" customHeight="1" x14ac:dyDescent="0.2">
      <c r="A3" s="94"/>
      <c r="B3" s="95"/>
      <c r="C3" s="95"/>
      <c r="D3" s="95"/>
      <c r="E3" s="95"/>
      <c r="F3" s="95"/>
    </row>
    <row r="4" spans="1:6" x14ac:dyDescent="0.2">
      <c r="A4" s="96" t="s">
        <v>143</v>
      </c>
      <c r="B4" s="97">
        <f>+B5+B6+B7</f>
        <v>157618750.28</v>
      </c>
      <c r="C4" s="98"/>
      <c r="D4" s="98"/>
      <c r="E4" s="98"/>
      <c r="F4" s="97">
        <f>+B4</f>
        <v>157618750.28</v>
      </c>
    </row>
    <row r="5" spans="1:6" x14ac:dyDescent="0.2">
      <c r="A5" s="99" t="s">
        <v>4</v>
      </c>
      <c r="B5" s="100">
        <v>157618750.28</v>
      </c>
      <c r="C5" s="98"/>
      <c r="D5" s="98"/>
      <c r="E5" s="98"/>
      <c r="F5" s="100">
        <f>+B5</f>
        <v>157618750.28</v>
      </c>
    </row>
    <row r="6" spans="1:6" x14ac:dyDescent="0.2">
      <c r="A6" s="99" t="s">
        <v>96</v>
      </c>
      <c r="B6" s="100">
        <v>0</v>
      </c>
      <c r="C6" s="98"/>
      <c r="D6" s="98"/>
      <c r="E6" s="98"/>
      <c r="F6" s="100">
        <f>+B6</f>
        <v>0</v>
      </c>
    </row>
    <row r="7" spans="1:6" x14ac:dyDescent="0.2">
      <c r="A7" s="99" t="s">
        <v>97</v>
      </c>
      <c r="B7" s="100">
        <v>0</v>
      </c>
      <c r="C7" s="98"/>
      <c r="D7" s="98"/>
      <c r="E7" s="98"/>
      <c r="F7" s="100">
        <f>+B7</f>
        <v>0</v>
      </c>
    </row>
    <row r="8" spans="1:6" ht="9" customHeight="1" x14ac:dyDescent="0.2">
      <c r="A8" s="99"/>
      <c r="B8" s="100"/>
      <c r="C8" s="100"/>
      <c r="D8" s="100"/>
      <c r="E8" s="100"/>
      <c r="F8" s="100"/>
    </row>
    <row r="9" spans="1:6" x14ac:dyDescent="0.2">
      <c r="A9" s="96" t="s">
        <v>144</v>
      </c>
      <c r="B9" s="98"/>
      <c r="C9" s="97">
        <f>+C11+C12+C13+C14</f>
        <v>26666798.399999999</v>
      </c>
      <c r="D9" s="97">
        <f>+D10</f>
        <v>6123938.5199999996</v>
      </c>
      <c r="E9" s="98"/>
      <c r="F9" s="97">
        <f>+C9+D9</f>
        <v>32790736.919999998</v>
      </c>
    </row>
    <row r="10" spans="1:6" x14ac:dyDescent="0.2">
      <c r="A10" s="99" t="s">
        <v>39</v>
      </c>
      <c r="B10" s="98"/>
      <c r="C10" s="98"/>
      <c r="D10" s="100">
        <v>6123938.5199999996</v>
      </c>
      <c r="E10" s="98"/>
      <c r="F10" s="100">
        <f>+D10</f>
        <v>6123938.5199999996</v>
      </c>
    </row>
    <row r="11" spans="1:6" x14ac:dyDescent="0.2">
      <c r="A11" s="99" t="s">
        <v>100</v>
      </c>
      <c r="B11" s="98"/>
      <c r="C11" s="100">
        <v>26666593.399999999</v>
      </c>
      <c r="D11" s="98"/>
      <c r="E11" s="98"/>
      <c r="F11" s="100">
        <f>+C11</f>
        <v>26666593.399999999</v>
      </c>
    </row>
    <row r="12" spans="1:6" x14ac:dyDescent="0.2">
      <c r="A12" s="99" t="s">
        <v>145</v>
      </c>
      <c r="B12" s="98"/>
      <c r="C12" s="100">
        <v>0</v>
      </c>
      <c r="D12" s="98"/>
      <c r="E12" s="98"/>
      <c r="F12" s="100">
        <f t="shared" ref="F12:F14" si="0">+C12</f>
        <v>0</v>
      </c>
    </row>
    <row r="13" spans="1:6" x14ac:dyDescent="0.2">
      <c r="A13" s="99" t="s">
        <v>102</v>
      </c>
      <c r="B13" s="98"/>
      <c r="C13" s="100">
        <v>0</v>
      </c>
      <c r="D13" s="98"/>
      <c r="E13" s="98"/>
      <c r="F13" s="100">
        <f t="shared" si="0"/>
        <v>0</v>
      </c>
    </row>
    <row r="14" spans="1:6" x14ac:dyDescent="0.2">
      <c r="A14" s="99" t="s">
        <v>103</v>
      </c>
      <c r="B14" s="98"/>
      <c r="C14" s="100">
        <v>205</v>
      </c>
      <c r="D14" s="98"/>
      <c r="E14" s="98"/>
      <c r="F14" s="100">
        <f t="shared" si="0"/>
        <v>205</v>
      </c>
    </row>
    <row r="15" spans="1:6" ht="9" customHeight="1" x14ac:dyDescent="0.2">
      <c r="A15" s="99"/>
      <c r="B15" s="100"/>
      <c r="C15" s="100"/>
      <c r="D15" s="100"/>
      <c r="E15" s="100"/>
      <c r="F15" s="100"/>
    </row>
    <row r="16" spans="1:6" ht="22.5" x14ac:dyDescent="0.2">
      <c r="A16" s="96" t="s">
        <v>146</v>
      </c>
      <c r="B16" s="98"/>
      <c r="C16" s="98"/>
      <c r="D16" s="98"/>
      <c r="E16" s="97">
        <f>+E17+E18</f>
        <v>0</v>
      </c>
      <c r="F16" s="97">
        <f>+E16</f>
        <v>0</v>
      </c>
    </row>
    <row r="17" spans="1:6" x14ac:dyDescent="0.2">
      <c r="A17" s="99" t="s">
        <v>104</v>
      </c>
      <c r="B17" s="98"/>
      <c r="C17" s="98"/>
      <c r="D17" s="98"/>
      <c r="E17" s="100">
        <v>0</v>
      </c>
      <c r="F17" s="100">
        <f>+E17</f>
        <v>0</v>
      </c>
    </row>
    <row r="18" spans="1:6" x14ac:dyDescent="0.2">
      <c r="A18" s="99" t="s">
        <v>105</v>
      </c>
      <c r="B18" s="98"/>
      <c r="C18" s="98"/>
      <c r="D18" s="98"/>
      <c r="E18" s="100">
        <v>0</v>
      </c>
      <c r="F18" s="100">
        <f>+E18</f>
        <v>0</v>
      </c>
    </row>
    <row r="19" spans="1:6" ht="9" customHeight="1" x14ac:dyDescent="0.2">
      <c r="A19" s="99"/>
      <c r="B19" s="100"/>
      <c r="C19" s="100"/>
      <c r="D19" s="100"/>
      <c r="E19" s="100"/>
      <c r="F19" s="100"/>
    </row>
    <row r="20" spans="1:6" x14ac:dyDescent="0.2">
      <c r="A20" s="96" t="s">
        <v>147</v>
      </c>
      <c r="B20" s="97"/>
      <c r="C20" s="97">
        <f>+C9</f>
        <v>26666798.399999999</v>
      </c>
      <c r="D20" s="97">
        <f>+D9</f>
        <v>6123938.5199999996</v>
      </c>
      <c r="E20" s="97">
        <f>+E16</f>
        <v>0</v>
      </c>
      <c r="F20" s="97">
        <f>+B20+C20+D20+E20</f>
        <v>32790736.919999998</v>
      </c>
    </row>
    <row r="21" spans="1:6" ht="9" customHeight="1" x14ac:dyDescent="0.2">
      <c r="A21" s="96"/>
      <c r="B21" s="97"/>
      <c r="C21" s="97"/>
      <c r="D21" s="97"/>
      <c r="E21" s="97"/>
      <c r="F21" s="97"/>
    </row>
    <row r="22" spans="1:6" ht="22.5" x14ac:dyDescent="0.2">
      <c r="A22" s="96" t="s">
        <v>148</v>
      </c>
      <c r="B22" s="97">
        <f>+B23+B24+B25</f>
        <v>16983243.359999999</v>
      </c>
      <c r="C22" s="98"/>
      <c r="D22" s="98"/>
      <c r="E22" s="101"/>
      <c r="F22" s="97">
        <f>+B22</f>
        <v>16983243.359999999</v>
      </c>
    </row>
    <row r="23" spans="1:6" x14ac:dyDescent="0.2">
      <c r="A23" s="99" t="s">
        <v>4</v>
      </c>
      <c r="B23" s="100">
        <v>16983243.359999999</v>
      </c>
      <c r="C23" s="98"/>
      <c r="D23" s="98"/>
      <c r="E23" s="98"/>
      <c r="F23" s="100">
        <f>+B23</f>
        <v>16983243.359999999</v>
      </c>
    </row>
    <row r="24" spans="1:6" x14ac:dyDescent="0.2">
      <c r="A24" s="99" t="s">
        <v>96</v>
      </c>
      <c r="B24" s="100">
        <v>0</v>
      </c>
      <c r="C24" s="98"/>
      <c r="D24" s="98"/>
      <c r="E24" s="98"/>
      <c r="F24" s="100">
        <f t="shared" ref="F24:F25" si="1">+B24</f>
        <v>0</v>
      </c>
    </row>
    <row r="25" spans="1:6" x14ac:dyDescent="0.2">
      <c r="A25" s="99" t="s">
        <v>97</v>
      </c>
      <c r="B25" s="100"/>
      <c r="C25" s="98"/>
      <c r="D25" s="98"/>
      <c r="E25" s="98"/>
      <c r="F25" s="100">
        <f t="shared" si="1"/>
        <v>0</v>
      </c>
    </row>
    <row r="26" spans="1:6" ht="9" customHeight="1" x14ac:dyDescent="0.2">
      <c r="A26" s="99"/>
      <c r="B26" s="100"/>
      <c r="C26" s="100"/>
      <c r="D26" s="100"/>
      <c r="E26" s="100"/>
      <c r="F26" s="100"/>
    </row>
    <row r="27" spans="1:6" ht="22.5" x14ac:dyDescent="0.2">
      <c r="A27" s="96" t="s">
        <v>149</v>
      </c>
      <c r="B27" s="98"/>
      <c r="C27" s="97">
        <f>+C29</f>
        <v>6123938.5199999996</v>
      </c>
      <c r="D27" s="97">
        <f>+D28+D29+D30+D31+D32</f>
        <v>3191696.8600000013</v>
      </c>
      <c r="E27" s="101"/>
      <c r="F27" s="97">
        <f>+C27+D27</f>
        <v>9315635.3800000008</v>
      </c>
    </row>
    <row r="28" spans="1:6" x14ac:dyDescent="0.2">
      <c r="A28" s="99" t="s">
        <v>39</v>
      </c>
      <c r="B28" s="98"/>
      <c r="C28" s="98"/>
      <c r="D28" s="100">
        <v>9315635.3800000008</v>
      </c>
      <c r="E28" s="98"/>
      <c r="F28" s="100">
        <f>+D28</f>
        <v>9315635.3800000008</v>
      </c>
    </row>
    <row r="29" spans="1:6" x14ac:dyDescent="0.2">
      <c r="A29" s="99" t="s">
        <v>100</v>
      </c>
      <c r="B29" s="98"/>
      <c r="C29" s="100">
        <v>6123938.5199999996</v>
      </c>
      <c r="D29" s="100">
        <v>-6123938.5199999996</v>
      </c>
      <c r="E29" s="98"/>
      <c r="F29" s="100">
        <f>+C29+D29</f>
        <v>0</v>
      </c>
    </row>
    <row r="30" spans="1:6" x14ac:dyDescent="0.2">
      <c r="A30" s="99" t="s">
        <v>145</v>
      </c>
      <c r="B30" s="98"/>
      <c r="C30" s="102"/>
      <c r="D30" s="103">
        <v>0</v>
      </c>
      <c r="E30" s="102"/>
      <c r="F30" s="100">
        <f>+D30</f>
        <v>0</v>
      </c>
    </row>
    <row r="31" spans="1:6" x14ac:dyDescent="0.2">
      <c r="A31" s="99" t="s">
        <v>102</v>
      </c>
      <c r="B31" s="98"/>
      <c r="C31" s="102"/>
      <c r="D31" s="103">
        <v>0</v>
      </c>
      <c r="E31" s="102"/>
      <c r="F31" s="100">
        <f>+D31</f>
        <v>0</v>
      </c>
    </row>
    <row r="32" spans="1:6" x14ac:dyDescent="0.2">
      <c r="A32" s="99" t="s">
        <v>103</v>
      </c>
      <c r="B32" s="98"/>
      <c r="C32" s="102"/>
      <c r="D32" s="103">
        <v>0</v>
      </c>
      <c r="E32" s="102"/>
      <c r="F32" s="100">
        <f>+D32</f>
        <v>0</v>
      </c>
    </row>
    <row r="33" spans="1:6" ht="9" customHeight="1" x14ac:dyDescent="0.2">
      <c r="A33" s="99"/>
      <c r="B33" s="100"/>
      <c r="C33" s="103"/>
      <c r="D33" s="103"/>
      <c r="E33" s="103"/>
      <c r="F33" s="100"/>
    </row>
    <row r="34" spans="1:6" ht="22.5" x14ac:dyDescent="0.2">
      <c r="A34" s="104" t="s">
        <v>150</v>
      </c>
      <c r="B34" s="98"/>
      <c r="C34" s="98"/>
      <c r="D34" s="98"/>
      <c r="E34" s="97">
        <f>+E35+E36</f>
        <v>0</v>
      </c>
      <c r="F34" s="97">
        <f>+E34</f>
        <v>0</v>
      </c>
    </row>
    <row r="35" spans="1:6" x14ac:dyDescent="0.2">
      <c r="A35" s="99" t="s">
        <v>104</v>
      </c>
      <c r="B35" s="98"/>
      <c r="C35" s="98"/>
      <c r="D35" s="98"/>
      <c r="E35" s="100">
        <v>0</v>
      </c>
      <c r="F35" s="100">
        <f>+E35</f>
        <v>0</v>
      </c>
    </row>
    <row r="36" spans="1:6" x14ac:dyDescent="0.2">
      <c r="A36" s="99" t="s">
        <v>105</v>
      </c>
      <c r="B36" s="98"/>
      <c r="C36" s="98"/>
      <c r="D36" s="98"/>
      <c r="E36" s="100">
        <v>0</v>
      </c>
      <c r="F36" s="100">
        <f>+E36</f>
        <v>0</v>
      </c>
    </row>
    <row r="37" spans="1:6" ht="9" customHeight="1" x14ac:dyDescent="0.2">
      <c r="A37" s="99"/>
      <c r="B37" s="100"/>
      <c r="C37" s="103"/>
      <c r="D37" s="103"/>
      <c r="E37" s="100"/>
      <c r="F37" s="100"/>
    </row>
    <row r="38" spans="1:6" ht="20.100000000000001" customHeight="1" x14ac:dyDescent="0.2">
      <c r="A38" s="105" t="s">
        <v>151</v>
      </c>
      <c r="B38" s="106">
        <f>+B20+B22</f>
        <v>16983243.359999999</v>
      </c>
      <c r="C38" s="106">
        <f>+C20+C27</f>
        <v>32790736.919999998</v>
      </c>
      <c r="D38" s="106">
        <f>+D20+D27</f>
        <v>9315635.3800000008</v>
      </c>
      <c r="E38" s="106">
        <f>+E20+E34</f>
        <v>0</v>
      </c>
      <c r="F38" s="106">
        <f>+B38+C38+D38+E38</f>
        <v>59089615.660000004</v>
      </c>
    </row>
    <row r="39" spans="1:6" x14ac:dyDescent="0.2">
      <c r="A39" s="48"/>
      <c r="B39" s="107"/>
      <c r="C39" s="107"/>
      <c r="D39" s="107"/>
      <c r="E39" s="107"/>
      <c r="F39" s="107"/>
    </row>
    <row r="40" spans="1:6" x14ac:dyDescent="0.2">
      <c r="A40" s="27" t="s">
        <v>56</v>
      </c>
    </row>
    <row r="41" spans="1:6" x14ac:dyDescent="0.2">
      <c r="A41" s="108"/>
      <c r="B41" s="109"/>
    </row>
    <row r="42" spans="1:6" x14ac:dyDescent="0.2">
      <c r="A42" s="108"/>
      <c r="B42" s="109"/>
    </row>
    <row r="44" spans="1:6" x14ac:dyDescent="0.2">
      <c r="B44" s="109"/>
    </row>
    <row r="45" spans="1:6" x14ac:dyDescent="0.2">
      <c r="A45" s="1"/>
      <c r="B45" s="380" t="s">
        <v>804</v>
      </c>
      <c r="C45" s="91"/>
      <c r="D45" s="505" t="s">
        <v>805</v>
      </c>
      <c r="E45" s="505"/>
      <c r="F45" s="505"/>
    </row>
    <row r="46" spans="1:6" x14ac:dyDescent="0.2">
      <c r="A46" s="1"/>
      <c r="B46" s="380" t="s">
        <v>800</v>
      </c>
      <c r="C46" s="91"/>
      <c r="D46" s="505" t="s">
        <v>802</v>
      </c>
      <c r="E46" s="505"/>
      <c r="F46" s="505"/>
    </row>
    <row r="47" spans="1:6" x14ac:dyDescent="0.2">
      <c r="A47" s="1"/>
      <c r="B47" s="380" t="s">
        <v>801</v>
      </c>
      <c r="C47" s="91"/>
      <c r="D47" s="505" t="s">
        <v>803</v>
      </c>
      <c r="E47" s="505"/>
      <c r="F47" s="505"/>
    </row>
    <row r="48" spans="1:6" x14ac:dyDescent="0.2">
      <c r="A48" s="1"/>
      <c r="B48" s="35"/>
      <c r="C48" s="91"/>
      <c r="D48" s="91"/>
      <c r="E48" s="91"/>
      <c r="F48" s="91"/>
    </row>
  </sheetData>
  <sheetProtection formatCells="0" formatColumns="0" formatRows="0" autoFilter="0"/>
  <mergeCells count="4">
    <mergeCell ref="A1:F1"/>
    <mergeCell ref="D45:F45"/>
    <mergeCell ref="D46:F46"/>
    <mergeCell ref="D47:F47"/>
  </mergeCells>
  <pageMargins left="0.7" right="0.7" top="0.75" bottom="0.75" header="0.3" footer="0.3"/>
  <pageSetup scale="85" orientation="landscape" r:id="rId1"/>
  <ignoredErrors>
    <ignoredError sqref="B4:F19 B29:F38 B28:E28 B26:F27 C25:F25 B21:F24 C20:F20" unlockedFormula="1"/>
    <ignoredError sqref="F28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opLeftCell="A22" zoomScaleNormal="100" workbookViewId="0">
      <selection activeCell="E42" sqref="E42"/>
    </sheetView>
  </sheetViews>
  <sheetFormatPr baseColWidth="10" defaultColWidth="12" defaultRowHeight="11.25" x14ac:dyDescent="0.2"/>
  <cols>
    <col min="1" max="2" width="1.83203125" style="70" customWidth="1"/>
    <col min="3" max="3" width="75" style="70" bestFit="1" customWidth="1"/>
    <col min="4" max="5" width="25.83203125" style="70" customWidth="1"/>
    <col min="6" max="6" width="5.1640625" style="70" customWidth="1"/>
    <col min="7" max="7" width="4.5" style="70" customWidth="1"/>
    <col min="8" max="8" width="5" style="70" customWidth="1"/>
    <col min="9" max="9" width="36.33203125" style="70" customWidth="1"/>
    <col min="10" max="10" width="22.33203125" style="70" customWidth="1"/>
    <col min="11" max="11" width="19.6640625" style="70" customWidth="1"/>
    <col min="12" max="16384" width="12" style="70"/>
  </cols>
  <sheetData>
    <row r="1" spans="1:11" ht="39.950000000000003" customHeight="1" x14ac:dyDescent="0.2">
      <c r="A1" s="500" t="s">
        <v>152</v>
      </c>
      <c r="B1" s="501"/>
      <c r="C1" s="501"/>
      <c r="D1" s="501"/>
      <c r="E1" s="501"/>
      <c r="F1" s="501"/>
      <c r="G1" s="501"/>
      <c r="H1" s="501"/>
      <c r="I1" s="501"/>
      <c r="J1" s="501"/>
      <c r="K1" s="502"/>
    </row>
    <row r="2" spans="1:11" ht="15" customHeight="1" x14ac:dyDescent="0.2">
      <c r="A2" s="509" t="s">
        <v>111</v>
      </c>
      <c r="B2" s="510"/>
      <c r="C2" s="510"/>
      <c r="D2" s="56">
        <v>2020</v>
      </c>
      <c r="E2" s="472">
        <v>2019</v>
      </c>
      <c r="F2" s="56"/>
      <c r="G2" s="509" t="s">
        <v>111</v>
      </c>
      <c r="H2" s="510"/>
      <c r="I2" s="510"/>
      <c r="J2" s="56">
        <v>2020</v>
      </c>
      <c r="K2" s="472">
        <v>2019</v>
      </c>
    </row>
    <row r="3" spans="1:11" x14ac:dyDescent="0.2">
      <c r="A3" s="477" t="s">
        <v>153</v>
      </c>
      <c r="B3" s="476"/>
      <c r="C3" s="478"/>
      <c r="D3" s="479"/>
      <c r="E3" s="479"/>
      <c r="F3" s="479"/>
      <c r="G3" s="480" t="s">
        <v>163</v>
      </c>
      <c r="H3" s="476"/>
      <c r="I3" s="478"/>
      <c r="J3" s="481"/>
      <c r="K3" s="482"/>
    </row>
    <row r="4" spans="1:11" x14ac:dyDescent="0.2">
      <c r="A4" s="110"/>
      <c r="B4" s="113" t="s">
        <v>107</v>
      </c>
      <c r="C4" s="114"/>
      <c r="D4" s="115">
        <f>SUM(D5:D14)</f>
        <v>43017096.240000002</v>
      </c>
      <c r="E4" s="115">
        <f>SUM(E5:E14)</f>
        <v>73918504.390000001</v>
      </c>
      <c r="F4" s="115"/>
      <c r="H4" s="113" t="s">
        <v>107</v>
      </c>
      <c r="I4" s="114"/>
      <c r="J4" s="115">
        <f>SUM(J5:J7)</f>
        <v>16983243.359999999</v>
      </c>
      <c r="K4" s="116">
        <f>SUM(K5:K7)</f>
        <v>55454167.969999999</v>
      </c>
    </row>
    <row r="5" spans="1:11" ht="22.5" x14ac:dyDescent="0.2">
      <c r="A5" s="117">
        <v>4110</v>
      </c>
      <c r="C5" s="45" t="s">
        <v>1</v>
      </c>
      <c r="D5" s="91">
        <v>0</v>
      </c>
      <c r="E5" s="91">
        <v>0</v>
      </c>
      <c r="F5" s="91"/>
      <c r="I5" s="45" t="s">
        <v>82</v>
      </c>
      <c r="J5" s="91">
        <v>0</v>
      </c>
      <c r="K5" s="118">
        <v>0</v>
      </c>
    </row>
    <row r="6" spans="1:11" x14ac:dyDescent="0.2">
      <c r="A6" s="117">
        <v>4120</v>
      </c>
      <c r="C6" s="45" t="s">
        <v>35</v>
      </c>
      <c r="D6" s="91">
        <v>0</v>
      </c>
      <c r="E6" s="91">
        <v>0</v>
      </c>
      <c r="F6" s="91"/>
      <c r="I6" s="45" t="s">
        <v>84</v>
      </c>
      <c r="J6" s="91">
        <v>0</v>
      </c>
      <c r="K6" s="118">
        <v>0</v>
      </c>
    </row>
    <row r="7" spans="1:11" x14ac:dyDescent="0.2">
      <c r="A7" s="117">
        <v>4130</v>
      </c>
      <c r="C7" s="45" t="s">
        <v>11</v>
      </c>
      <c r="D7" s="91">
        <v>0</v>
      </c>
      <c r="E7" s="91">
        <v>0</v>
      </c>
      <c r="F7" s="91"/>
      <c r="I7" s="45" t="s">
        <v>164</v>
      </c>
      <c r="J7" s="91">
        <v>16983243.359999999</v>
      </c>
      <c r="K7" s="118">
        <v>55454167.969999999</v>
      </c>
    </row>
    <row r="8" spans="1:11" x14ac:dyDescent="0.2">
      <c r="A8" s="117">
        <v>4140</v>
      </c>
      <c r="C8" s="45" t="s">
        <v>2</v>
      </c>
      <c r="D8" s="91">
        <v>0</v>
      </c>
      <c r="E8" s="91">
        <v>0</v>
      </c>
      <c r="F8" s="91"/>
      <c r="H8" s="113" t="s">
        <v>108</v>
      </c>
      <c r="I8" s="114"/>
      <c r="J8" s="115">
        <f>SUM(J9:J11)</f>
        <v>44169968.780000001</v>
      </c>
      <c r="K8" s="116">
        <f>SUM(K9:K11)</f>
        <v>11743942.800000001</v>
      </c>
    </row>
    <row r="9" spans="1:11" ht="22.5" x14ac:dyDescent="0.2">
      <c r="A9" s="117">
        <v>4150</v>
      </c>
      <c r="C9" s="45" t="s">
        <v>47</v>
      </c>
      <c r="D9" s="91">
        <v>0</v>
      </c>
      <c r="E9" s="91">
        <v>0</v>
      </c>
      <c r="F9" s="91"/>
      <c r="G9" s="474">
        <v>1230</v>
      </c>
      <c r="I9" s="45" t="s">
        <v>82</v>
      </c>
      <c r="J9" s="91">
        <v>41419602.119999997</v>
      </c>
      <c r="K9" s="118">
        <v>10493811.24</v>
      </c>
    </row>
    <row r="10" spans="1:11" x14ac:dyDescent="0.2">
      <c r="A10" s="117">
        <v>4160</v>
      </c>
      <c r="C10" s="45" t="s">
        <v>48</v>
      </c>
      <c r="D10" s="91">
        <v>0</v>
      </c>
      <c r="E10" s="91">
        <v>0</v>
      </c>
      <c r="F10" s="91"/>
      <c r="G10" s="474" t="s">
        <v>165</v>
      </c>
      <c r="I10" s="45" t="s">
        <v>84</v>
      </c>
      <c r="J10" s="91">
        <v>2750366.66</v>
      </c>
      <c r="K10" s="118">
        <v>1250131.56</v>
      </c>
    </row>
    <row r="11" spans="1:11" x14ac:dyDescent="0.2">
      <c r="A11" s="117">
        <v>4170</v>
      </c>
      <c r="C11" s="45" t="s">
        <v>49</v>
      </c>
      <c r="D11" s="91">
        <v>2432764.5499999998</v>
      </c>
      <c r="E11" s="91">
        <v>3102532.9</v>
      </c>
      <c r="F11" s="91"/>
      <c r="I11" s="45" t="s">
        <v>166</v>
      </c>
      <c r="J11" s="91">
        <v>0</v>
      </c>
      <c r="K11" s="118">
        <v>0</v>
      </c>
    </row>
    <row r="12" spans="1:11" ht="22.5" x14ac:dyDescent="0.2">
      <c r="A12" s="117">
        <v>4210</v>
      </c>
      <c r="C12" s="45" t="s">
        <v>154</v>
      </c>
      <c r="D12" s="91">
        <v>19666078.73</v>
      </c>
      <c r="E12" s="91">
        <v>37376549.07</v>
      </c>
      <c r="F12" s="91"/>
      <c r="G12" s="475" t="s">
        <v>167</v>
      </c>
      <c r="I12" s="41"/>
      <c r="J12" s="115">
        <f>J4-J8</f>
        <v>-27186725.420000002</v>
      </c>
      <c r="K12" s="116">
        <f>K4-K8</f>
        <v>43710225.170000002</v>
      </c>
    </row>
    <row r="13" spans="1:11" x14ac:dyDescent="0.2">
      <c r="A13" s="117">
        <v>4220</v>
      </c>
      <c r="C13" s="45" t="s">
        <v>155</v>
      </c>
      <c r="D13" s="91">
        <v>20060097.899999999</v>
      </c>
      <c r="E13" s="91">
        <v>30612583.460000001</v>
      </c>
      <c r="F13" s="91"/>
      <c r="G13" s="473"/>
      <c r="I13" s="41"/>
      <c r="J13" s="115"/>
      <c r="K13" s="116"/>
    </row>
    <row r="14" spans="1:11" x14ac:dyDescent="0.2">
      <c r="A14" s="117" t="s">
        <v>55</v>
      </c>
      <c r="C14" s="45" t="s">
        <v>156</v>
      </c>
      <c r="D14" s="91">
        <v>858155.06</v>
      </c>
      <c r="E14" s="91">
        <v>2826838.96</v>
      </c>
      <c r="F14" s="91"/>
      <c r="G14" s="113" t="s">
        <v>168</v>
      </c>
      <c r="I14" s="112"/>
      <c r="J14" s="91"/>
      <c r="K14" s="118"/>
    </row>
    <row r="15" spans="1:11" x14ac:dyDescent="0.2">
      <c r="A15" s="117" t="s">
        <v>157</v>
      </c>
      <c r="B15" s="113" t="s">
        <v>108</v>
      </c>
      <c r="C15" s="114"/>
      <c r="D15" s="115">
        <f>SUM(D16:D31)</f>
        <v>33701460.850000001</v>
      </c>
      <c r="E15" s="115">
        <f>SUM(E16:E31)</f>
        <v>65568302.550000004</v>
      </c>
      <c r="F15" s="115"/>
      <c r="H15" s="113" t="s">
        <v>107</v>
      </c>
      <c r="I15" s="114"/>
      <c r="J15" s="115">
        <f>SUM(J16+J19)</f>
        <v>16701201.109999999</v>
      </c>
      <c r="K15" s="116">
        <f>SUM(K16+K19)</f>
        <v>8416861.0500000007</v>
      </c>
    </row>
    <row r="16" spans="1:11" x14ac:dyDescent="0.2">
      <c r="A16" s="117">
        <v>5110</v>
      </c>
      <c r="C16" s="45" t="s">
        <v>37</v>
      </c>
      <c r="D16" s="91">
        <v>21116930.940000001</v>
      </c>
      <c r="E16" s="91">
        <v>32252819.98</v>
      </c>
      <c r="F16" s="91"/>
      <c r="I16" s="45" t="s">
        <v>169</v>
      </c>
      <c r="J16" s="91">
        <f>SUM(J17:J18)</f>
        <v>0</v>
      </c>
      <c r="K16" s="118">
        <f>SUM(K17:K18)</f>
        <v>0</v>
      </c>
    </row>
    <row r="17" spans="1:11" x14ac:dyDescent="0.2">
      <c r="A17" s="117">
        <v>5120</v>
      </c>
      <c r="C17" s="45" t="s">
        <v>16</v>
      </c>
      <c r="D17" s="91">
        <v>2451173.79</v>
      </c>
      <c r="E17" s="91">
        <v>3772187.48</v>
      </c>
      <c r="F17" s="91"/>
      <c r="G17" s="474">
        <v>2233</v>
      </c>
      <c r="I17" s="120" t="s">
        <v>170</v>
      </c>
      <c r="J17" s="91">
        <v>0</v>
      </c>
      <c r="K17" s="118">
        <v>0</v>
      </c>
    </row>
    <row r="18" spans="1:11" x14ac:dyDescent="0.2">
      <c r="A18" s="117">
        <v>5130</v>
      </c>
      <c r="C18" s="45" t="s">
        <v>17</v>
      </c>
      <c r="D18" s="91">
        <v>9542287.7400000002</v>
      </c>
      <c r="E18" s="91">
        <v>29361042.690000001</v>
      </c>
      <c r="F18" s="91"/>
      <c r="G18" s="474">
        <v>2234</v>
      </c>
      <c r="I18" s="120" t="s">
        <v>171</v>
      </c>
      <c r="J18" s="91">
        <v>0</v>
      </c>
      <c r="K18" s="118">
        <v>0</v>
      </c>
    </row>
    <row r="19" spans="1:11" x14ac:dyDescent="0.2">
      <c r="A19" s="117">
        <v>5210</v>
      </c>
      <c r="C19" s="45" t="s">
        <v>18</v>
      </c>
      <c r="D19" s="91">
        <v>0</v>
      </c>
      <c r="E19" s="91">
        <v>0</v>
      </c>
      <c r="F19" s="91"/>
      <c r="I19" s="45" t="s">
        <v>172</v>
      </c>
      <c r="J19" s="91">
        <v>16701201.109999999</v>
      </c>
      <c r="K19" s="118">
        <v>8416861.0500000007</v>
      </c>
    </row>
    <row r="20" spans="1:11" x14ac:dyDescent="0.2">
      <c r="A20" s="117">
        <v>5220</v>
      </c>
      <c r="C20" s="45" t="s">
        <v>158</v>
      </c>
      <c r="D20" s="91">
        <v>0</v>
      </c>
      <c r="E20" s="91">
        <v>0</v>
      </c>
      <c r="F20" s="91"/>
      <c r="H20" s="113" t="s">
        <v>108</v>
      </c>
      <c r="I20" s="114"/>
      <c r="J20" s="115">
        <f>SUM(J21+J24)</f>
        <v>0</v>
      </c>
      <c r="K20" s="116">
        <f>SUM(K21+K24)</f>
        <v>20637438.809999999</v>
      </c>
    </row>
    <row r="21" spans="1:11" x14ac:dyDescent="0.2">
      <c r="A21" s="117">
        <v>5230</v>
      </c>
      <c r="C21" s="45" t="s">
        <v>159</v>
      </c>
      <c r="D21" s="91">
        <v>0</v>
      </c>
      <c r="E21" s="91">
        <v>0</v>
      </c>
      <c r="F21" s="91"/>
      <c r="I21" s="45" t="s">
        <v>173</v>
      </c>
      <c r="J21" s="91">
        <f>SUM(J22:J23)</f>
        <v>0</v>
      </c>
      <c r="K21" s="118">
        <f>SUM(K22:K23)</f>
        <v>0</v>
      </c>
    </row>
    <row r="22" spans="1:11" x14ac:dyDescent="0.2">
      <c r="A22" s="117">
        <v>5240</v>
      </c>
      <c r="C22" s="45" t="s">
        <v>21</v>
      </c>
      <c r="D22" s="91">
        <v>591068.38</v>
      </c>
      <c r="E22" s="91">
        <v>182252.4</v>
      </c>
      <c r="F22" s="91"/>
      <c r="I22" s="120" t="s">
        <v>170</v>
      </c>
      <c r="J22" s="91">
        <v>0</v>
      </c>
      <c r="K22" s="118">
        <v>0</v>
      </c>
    </row>
    <row r="23" spans="1:11" x14ac:dyDescent="0.2">
      <c r="A23" s="117">
        <v>5250</v>
      </c>
      <c r="C23" s="45" t="s">
        <v>22</v>
      </c>
      <c r="D23" s="91">
        <v>0</v>
      </c>
      <c r="E23" s="91">
        <v>0</v>
      </c>
      <c r="F23" s="91"/>
      <c r="I23" s="120" t="s">
        <v>171</v>
      </c>
      <c r="J23" s="91">
        <v>0</v>
      </c>
      <c r="K23" s="118">
        <v>0</v>
      </c>
    </row>
    <row r="24" spans="1:11" x14ac:dyDescent="0.2">
      <c r="A24" s="117">
        <v>5260</v>
      </c>
      <c r="C24" s="45" t="s">
        <v>23</v>
      </c>
      <c r="D24" s="91">
        <v>0</v>
      </c>
      <c r="E24" s="91">
        <v>0</v>
      </c>
      <c r="F24" s="91"/>
      <c r="I24" s="45" t="s">
        <v>174</v>
      </c>
      <c r="J24" s="91">
        <v>0</v>
      </c>
      <c r="K24" s="118">
        <v>20637438.809999999</v>
      </c>
    </row>
    <row r="25" spans="1:11" x14ac:dyDescent="0.2">
      <c r="A25" s="117">
        <v>5270</v>
      </c>
      <c r="C25" s="45" t="s">
        <v>24</v>
      </c>
      <c r="D25" s="91">
        <v>0</v>
      </c>
      <c r="E25" s="91">
        <v>0</v>
      </c>
      <c r="F25" s="91"/>
      <c r="G25" s="475" t="s">
        <v>175</v>
      </c>
      <c r="I25" s="41"/>
      <c r="J25" s="115">
        <f>J15-J20</f>
        <v>16701201.109999999</v>
      </c>
      <c r="K25" s="116">
        <f>K15-K20</f>
        <v>-12220577.759999998</v>
      </c>
    </row>
    <row r="26" spans="1:11" x14ac:dyDescent="0.2">
      <c r="A26" s="117">
        <v>5280</v>
      </c>
      <c r="C26" s="45" t="s">
        <v>6</v>
      </c>
      <c r="D26" s="91">
        <v>0</v>
      </c>
      <c r="E26" s="91">
        <v>0</v>
      </c>
      <c r="F26" s="91"/>
      <c r="G26" s="473"/>
      <c r="I26" s="41"/>
      <c r="J26" s="115"/>
      <c r="K26" s="116"/>
    </row>
    <row r="27" spans="1:11" x14ac:dyDescent="0.2">
      <c r="A27" s="117">
        <v>5290</v>
      </c>
      <c r="C27" s="45" t="s">
        <v>25</v>
      </c>
      <c r="D27" s="91">
        <v>0</v>
      </c>
      <c r="E27" s="91">
        <v>0</v>
      </c>
      <c r="F27" s="91"/>
      <c r="G27" s="475" t="s">
        <v>176</v>
      </c>
      <c r="I27" s="41"/>
      <c r="J27" s="115">
        <f>+J12+J25+D32</f>
        <v>-1169888.9200000018</v>
      </c>
      <c r="K27" s="116">
        <f>+E32+K12+K25</f>
        <v>39839849.25</v>
      </c>
    </row>
    <row r="28" spans="1:11" x14ac:dyDescent="0.2">
      <c r="A28" s="117">
        <v>5310</v>
      </c>
      <c r="C28" s="45" t="s">
        <v>160</v>
      </c>
      <c r="D28" s="91">
        <v>0</v>
      </c>
      <c r="E28" s="91">
        <v>0</v>
      </c>
      <c r="F28" s="91"/>
      <c r="G28" s="473"/>
      <c r="I28" s="41"/>
      <c r="J28" s="115"/>
      <c r="K28" s="116"/>
    </row>
    <row r="29" spans="1:11" x14ac:dyDescent="0.2">
      <c r="A29" s="117">
        <v>5320</v>
      </c>
      <c r="C29" s="45" t="s">
        <v>4</v>
      </c>
      <c r="D29" s="91">
        <v>0</v>
      </c>
      <c r="E29" s="91">
        <v>0</v>
      </c>
      <c r="F29" s="91"/>
      <c r="G29" s="475" t="s">
        <v>177</v>
      </c>
      <c r="I29" s="41"/>
      <c r="J29" s="115">
        <v>67124349.439999998</v>
      </c>
      <c r="K29" s="116">
        <v>27171163.969999999</v>
      </c>
    </row>
    <row r="30" spans="1:11" x14ac:dyDescent="0.2">
      <c r="A30" s="117">
        <v>5330</v>
      </c>
      <c r="C30" s="45" t="s">
        <v>5</v>
      </c>
      <c r="D30" s="91">
        <v>0</v>
      </c>
      <c r="E30" s="91">
        <v>0</v>
      </c>
      <c r="F30" s="91"/>
      <c r="G30" s="475" t="s">
        <v>178</v>
      </c>
      <c r="I30" s="41"/>
      <c r="J30" s="115">
        <v>65954460.520000003</v>
      </c>
      <c r="K30" s="116">
        <v>67124349.439999998</v>
      </c>
    </row>
    <row r="31" spans="1:11" x14ac:dyDescent="0.2">
      <c r="A31" s="117" t="s">
        <v>55</v>
      </c>
      <c r="C31" s="45" t="s">
        <v>161</v>
      </c>
      <c r="D31" s="91">
        <v>0</v>
      </c>
      <c r="E31" s="91">
        <v>0</v>
      </c>
      <c r="F31" s="91"/>
      <c r="I31" s="48"/>
      <c r="J31" s="48"/>
      <c r="K31" s="483"/>
    </row>
    <row r="32" spans="1:11" x14ac:dyDescent="0.2">
      <c r="A32" s="119" t="s">
        <v>162</v>
      </c>
      <c r="C32" s="41"/>
      <c r="D32" s="115">
        <f>D4-D15</f>
        <v>9315635.3900000006</v>
      </c>
      <c r="E32" s="115">
        <f>E4-E15</f>
        <v>8350201.8399999961</v>
      </c>
      <c r="F32" s="115"/>
      <c r="K32" s="124"/>
    </row>
    <row r="33" spans="1:11" x14ac:dyDescent="0.2">
      <c r="A33" s="111"/>
      <c r="B33" s="122"/>
      <c r="C33" s="122"/>
      <c r="D33" s="122"/>
      <c r="E33" s="122"/>
      <c r="F33" s="122"/>
      <c r="G33" s="122"/>
      <c r="H33" s="122"/>
      <c r="I33" s="122"/>
      <c r="J33" s="122"/>
      <c r="K33" s="129"/>
    </row>
    <row r="34" spans="1:11" x14ac:dyDescent="0.2">
      <c r="B34" s="27" t="s">
        <v>56</v>
      </c>
    </row>
    <row r="38" spans="1:11" x14ac:dyDescent="0.2">
      <c r="H38" s="1"/>
      <c r="I38" s="1"/>
    </row>
    <row r="39" spans="1:11" x14ac:dyDescent="0.2">
      <c r="A39" s="474">
        <v>1230</v>
      </c>
      <c r="B39" s="1"/>
      <c r="C39" s="484" t="s">
        <v>866</v>
      </c>
      <c r="F39" s="381"/>
      <c r="G39" s="380"/>
      <c r="I39" s="505" t="s">
        <v>805</v>
      </c>
      <c r="J39" s="505"/>
    </row>
    <row r="40" spans="1:11" x14ac:dyDescent="0.2">
      <c r="A40" s="474" t="s">
        <v>165</v>
      </c>
      <c r="B40" s="1"/>
      <c r="C40" s="380" t="s">
        <v>800</v>
      </c>
      <c r="F40" s="381"/>
      <c r="G40" s="380"/>
      <c r="I40" s="505" t="s">
        <v>802</v>
      </c>
      <c r="J40" s="505"/>
    </row>
    <row r="41" spans="1:11" x14ac:dyDescent="0.2">
      <c r="B41" s="1"/>
      <c r="C41" s="380" t="s">
        <v>801</v>
      </c>
      <c r="F41" s="381"/>
      <c r="G41" s="91"/>
      <c r="H41" s="91"/>
      <c r="I41" s="505" t="s">
        <v>803</v>
      </c>
      <c r="J41" s="505"/>
    </row>
    <row r="42" spans="1:11" x14ac:dyDescent="0.2">
      <c r="A42" s="475"/>
      <c r="D42" s="35"/>
      <c r="E42" s="91"/>
      <c r="F42" s="91"/>
    </row>
    <row r="43" spans="1:11" x14ac:dyDescent="0.2">
      <c r="A43" s="473"/>
    </row>
    <row r="44" spans="1:11" x14ac:dyDescent="0.2">
      <c r="A44" s="113"/>
    </row>
    <row r="47" spans="1:11" x14ac:dyDescent="0.2">
      <c r="A47" s="474"/>
    </row>
    <row r="48" spans="1:11" x14ac:dyDescent="0.2">
      <c r="A48" s="474"/>
    </row>
  </sheetData>
  <sheetProtection formatCells="0" formatColumns="0" formatRows="0" autoFilter="0"/>
  <mergeCells count="6">
    <mergeCell ref="G2:I2"/>
    <mergeCell ref="A1:K1"/>
    <mergeCell ref="I41:J41"/>
    <mergeCell ref="I39:J39"/>
    <mergeCell ref="A2:C2"/>
    <mergeCell ref="I40:J40"/>
  </mergeCells>
  <pageMargins left="0.7" right="0.7" top="0.75" bottom="0.75" header="0.3" footer="0.3"/>
  <pageSetup scale="69" orientation="landscape" r:id="rId1"/>
  <ignoredErrors>
    <ignoredError sqref="D32:E3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zoomScaleSheetLayoutView="70" workbookViewId="0">
      <pane ySplit="2" topLeftCell="A3" activePane="bottomLeft" state="frozen"/>
      <selection activeCell="E42" sqref="E42"/>
      <selection pane="bottomLeft" activeCell="E42" sqref="E42"/>
    </sheetView>
  </sheetViews>
  <sheetFormatPr baseColWidth="10" defaultRowHeight="11.25" x14ac:dyDescent="0.2"/>
  <cols>
    <col min="1" max="1" width="65.83203125" style="70" customWidth="1"/>
    <col min="2" max="2" width="55.83203125" style="70" customWidth="1"/>
    <col min="3" max="16384" width="12" style="70"/>
  </cols>
  <sheetData>
    <row r="1" spans="1:2" ht="39.950000000000003" customHeight="1" x14ac:dyDescent="0.2">
      <c r="A1" s="500" t="s">
        <v>179</v>
      </c>
      <c r="B1" s="511"/>
    </row>
    <row r="2" spans="1:2" ht="15" customHeight="1" x14ac:dyDescent="0.2">
      <c r="A2" s="92" t="s">
        <v>180</v>
      </c>
      <c r="B2" s="92" t="s">
        <v>181</v>
      </c>
    </row>
    <row r="3" spans="1:2" x14ac:dyDescent="0.2">
      <c r="A3" s="123" t="s">
        <v>182</v>
      </c>
      <c r="B3" s="124"/>
    </row>
    <row r="4" spans="1:2" x14ac:dyDescent="0.2">
      <c r="A4" s="110"/>
      <c r="B4" s="124"/>
    </row>
    <row r="5" spans="1:2" x14ac:dyDescent="0.2">
      <c r="A5" s="125"/>
      <c r="B5" s="124"/>
    </row>
    <row r="6" spans="1:2" x14ac:dyDescent="0.2">
      <c r="A6" s="125"/>
      <c r="B6" s="124"/>
    </row>
    <row r="7" spans="1:2" x14ac:dyDescent="0.2">
      <c r="A7" s="125"/>
      <c r="B7" s="124"/>
    </row>
    <row r="8" spans="1:2" x14ac:dyDescent="0.2">
      <c r="A8" s="110"/>
      <c r="B8" s="124"/>
    </row>
    <row r="9" spans="1:2" x14ac:dyDescent="0.2">
      <c r="A9" s="123" t="s">
        <v>183</v>
      </c>
      <c r="B9" s="124"/>
    </row>
    <row r="10" spans="1:2" x14ac:dyDescent="0.2">
      <c r="A10" s="110"/>
      <c r="B10" s="124"/>
    </row>
    <row r="11" spans="1:2" x14ac:dyDescent="0.2">
      <c r="A11" s="125"/>
      <c r="B11" s="124"/>
    </row>
    <row r="12" spans="1:2" x14ac:dyDescent="0.2">
      <c r="A12" s="125"/>
      <c r="B12" s="124"/>
    </row>
    <row r="13" spans="1:2" x14ac:dyDescent="0.2">
      <c r="A13" s="125"/>
      <c r="B13" s="124"/>
    </row>
    <row r="14" spans="1:2" x14ac:dyDescent="0.2">
      <c r="A14" s="110"/>
      <c r="B14" s="126"/>
    </row>
    <row r="15" spans="1:2" x14ac:dyDescent="0.2">
      <c r="A15" s="123" t="s">
        <v>184</v>
      </c>
      <c r="B15" s="124"/>
    </row>
    <row r="16" spans="1:2" x14ac:dyDescent="0.2">
      <c r="A16" s="110"/>
      <c r="B16" s="124"/>
    </row>
    <row r="17" spans="1:4" x14ac:dyDescent="0.2">
      <c r="A17" s="125"/>
      <c r="B17" s="127"/>
    </row>
    <row r="18" spans="1:4" x14ac:dyDescent="0.2">
      <c r="A18" s="125"/>
      <c r="B18" s="124"/>
    </row>
    <row r="19" spans="1:4" x14ac:dyDescent="0.2">
      <c r="A19" s="125"/>
      <c r="B19" s="124"/>
    </row>
    <row r="20" spans="1:4" x14ac:dyDescent="0.2">
      <c r="A20" s="110"/>
      <c r="B20" s="124"/>
    </row>
    <row r="21" spans="1:4" x14ac:dyDescent="0.2">
      <c r="A21" s="123" t="s">
        <v>185</v>
      </c>
      <c r="B21" s="124"/>
    </row>
    <row r="22" spans="1:4" x14ac:dyDescent="0.2">
      <c r="A22" s="110"/>
      <c r="B22" s="124"/>
    </row>
    <row r="23" spans="1:4" x14ac:dyDescent="0.2">
      <c r="A23" s="125"/>
      <c r="B23" s="124"/>
      <c r="D23" s="128"/>
    </row>
    <row r="24" spans="1:4" x14ac:dyDescent="0.2">
      <c r="A24" s="125"/>
      <c r="B24" s="124"/>
    </row>
    <row r="25" spans="1:4" x14ac:dyDescent="0.2">
      <c r="A25" s="125"/>
      <c r="B25" s="124"/>
    </row>
    <row r="26" spans="1:4" x14ac:dyDescent="0.2">
      <c r="A26" s="110"/>
      <c r="B26" s="124"/>
    </row>
    <row r="27" spans="1:4" x14ac:dyDescent="0.2">
      <c r="A27" s="123" t="s">
        <v>186</v>
      </c>
      <c r="B27" s="124"/>
    </row>
    <row r="28" spans="1:4" x14ac:dyDescent="0.2">
      <c r="A28" s="123"/>
      <c r="B28" s="124"/>
    </row>
    <row r="29" spans="1:4" x14ac:dyDescent="0.2">
      <c r="A29" s="123"/>
      <c r="B29" s="124"/>
    </row>
    <row r="30" spans="1:4" x14ac:dyDescent="0.2">
      <c r="A30" s="110"/>
      <c r="B30" s="124"/>
    </row>
    <row r="31" spans="1:4" x14ac:dyDescent="0.2">
      <c r="A31" s="110"/>
      <c r="B31" s="124"/>
    </row>
    <row r="32" spans="1:4" x14ac:dyDescent="0.2">
      <c r="A32" s="121"/>
      <c r="B32" s="129"/>
    </row>
    <row r="33" spans="1:6" x14ac:dyDescent="0.2">
      <c r="A33" s="70" t="s">
        <v>56</v>
      </c>
    </row>
    <row r="37" spans="1:6" x14ac:dyDescent="0.2">
      <c r="A37" s="380" t="s">
        <v>804</v>
      </c>
      <c r="B37" s="380" t="s">
        <v>805</v>
      </c>
      <c r="C37" s="380"/>
      <c r="D37" s="380"/>
    </row>
    <row r="38" spans="1:6" x14ac:dyDescent="0.2">
      <c r="A38" s="380" t="s">
        <v>800</v>
      </c>
      <c r="B38" s="380" t="s">
        <v>802</v>
      </c>
      <c r="C38" s="380"/>
      <c r="D38" s="380"/>
    </row>
    <row r="39" spans="1:6" x14ac:dyDescent="0.2">
      <c r="A39" s="380" t="s">
        <v>801</v>
      </c>
      <c r="B39" s="380" t="s">
        <v>803</v>
      </c>
      <c r="C39" s="380"/>
      <c r="D39" s="380"/>
    </row>
    <row r="40" spans="1:6" x14ac:dyDescent="0.2">
      <c r="A40" s="1"/>
      <c r="B40" s="35"/>
      <c r="C40" s="91"/>
      <c r="D40" s="91"/>
      <c r="E40" s="91"/>
      <c r="F40" s="91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7"/>
  <sheetViews>
    <sheetView view="pageBreakPreview" topLeftCell="A534" zoomScale="60" zoomScaleNormal="90" workbookViewId="0">
      <selection activeCell="G555" sqref="G555"/>
    </sheetView>
  </sheetViews>
  <sheetFormatPr baseColWidth="10" defaultColWidth="10.6640625" defaultRowHeight="11.25" x14ac:dyDescent="0.2"/>
  <cols>
    <col min="1" max="1" width="11.6640625" style="135" customWidth="1"/>
    <col min="2" max="2" width="75.33203125" style="135" bestFit="1" customWidth="1"/>
    <col min="3" max="3" width="19.1640625" style="135" bestFit="1" customWidth="1"/>
    <col min="4" max="4" width="22.33203125" style="135" customWidth="1"/>
    <col min="5" max="5" width="32.6640625" style="135" customWidth="1"/>
    <col min="6" max="6" width="26.5" style="135" customWidth="1"/>
    <col min="7" max="8" width="19.5" style="135" customWidth="1"/>
    <col min="9" max="9" width="31.6640625" style="135" customWidth="1"/>
    <col min="10" max="16384" width="10.6640625" style="135"/>
  </cols>
  <sheetData>
    <row r="1" spans="1:8" s="132" customFormat="1" ht="18.95" customHeight="1" x14ac:dyDescent="0.2">
      <c r="A1" s="512" t="s">
        <v>187</v>
      </c>
      <c r="B1" s="513"/>
      <c r="C1" s="513"/>
      <c r="D1" s="513"/>
      <c r="E1" s="513"/>
      <c r="F1" s="513"/>
      <c r="G1" s="130" t="s">
        <v>188</v>
      </c>
      <c r="H1" s="131">
        <v>2020</v>
      </c>
    </row>
    <row r="2" spans="1:8" s="132" customFormat="1" ht="18.95" customHeight="1" x14ac:dyDescent="0.2">
      <c r="A2" s="512" t="s">
        <v>189</v>
      </c>
      <c r="B2" s="513"/>
      <c r="C2" s="513"/>
      <c r="D2" s="513"/>
      <c r="E2" s="513"/>
      <c r="F2" s="513"/>
      <c r="G2" s="130" t="s">
        <v>190</v>
      </c>
      <c r="H2" s="131" t="str">
        <f>'[1]Notas a los Edos Financieros'!E2</f>
        <v>Trimestral</v>
      </c>
    </row>
    <row r="3" spans="1:8" s="132" customFormat="1" ht="18.95" customHeight="1" x14ac:dyDescent="0.2">
      <c r="A3" s="512" t="s">
        <v>191</v>
      </c>
      <c r="B3" s="513"/>
      <c r="C3" s="513"/>
      <c r="D3" s="513"/>
      <c r="E3" s="513"/>
      <c r="F3" s="513"/>
      <c r="G3" s="130" t="s">
        <v>192</v>
      </c>
      <c r="H3" s="131">
        <v>3</v>
      </c>
    </row>
    <row r="4" spans="1:8" x14ac:dyDescent="0.2">
      <c r="A4" s="133" t="s">
        <v>193</v>
      </c>
      <c r="B4" s="134"/>
      <c r="C4" s="134"/>
      <c r="D4" s="134"/>
      <c r="E4" s="134"/>
      <c r="F4" s="134"/>
      <c r="G4" s="134"/>
      <c r="H4" s="134"/>
    </row>
    <row r="6" spans="1:8" x14ac:dyDescent="0.2">
      <c r="A6" s="446" t="s">
        <v>194</v>
      </c>
      <c r="B6" s="446"/>
      <c r="C6" s="446"/>
      <c r="D6" s="446"/>
      <c r="E6" s="446"/>
      <c r="F6" s="446"/>
      <c r="G6" s="446"/>
      <c r="H6" s="446"/>
    </row>
    <row r="7" spans="1:8" x14ac:dyDescent="0.2">
      <c r="A7" s="449" t="s">
        <v>195</v>
      </c>
      <c r="B7" s="449" t="s">
        <v>196</v>
      </c>
      <c r="C7" s="449" t="s">
        <v>197</v>
      </c>
      <c r="D7" s="449" t="s">
        <v>198</v>
      </c>
      <c r="E7" s="449"/>
      <c r="F7" s="449"/>
      <c r="G7" s="449"/>
      <c r="H7" s="449"/>
    </row>
    <row r="8" spans="1:8" x14ac:dyDescent="0.2">
      <c r="A8" s="447">
        <v>1114</v>
      </c>
      <c r="B8" s="432" t="s">
        <v>199</v>
      </c>
      <c r="C8" s="448">
        <v>6489625.5</v>
      </c>
      <c r="D8" s="432"/>
      <c r="E8" s="432"/>
      <c r="F8" s="432"/>
      <c r="G8" s="432"/>
      <c r="H8" s="432"/>
    </row>
    <row r="9" spans="1:8" x14ac:dyDescent="0.2">
      <c r="A9" s="447">
        <v>1115</v>
      </c>
      <c r="B9" s="432" t="s">
        <v>200</v>
      </c>
      <c r="C9" s="448">
        <v>0</v>
      </c>
      <c r="D9" s="432"/>
      <c r="E9" s="432"/>
      <c r="F9" s="432"/>
      <c r="G9" s="432"/>
      <c r="H9" s="432"/>
    </row>
    <row r="10" spans="1:8" x14ac:dyDescent="0.2">
      <c r="A10" s="447">
        <v>1121</v>
      </c>
      <c r="B10" s="432" t="s">
        <v>201</v>
      </c>
      <c r="C10" s="448">
        <v>7112615.9000000004</v>
      </c>
      <c r="D10" s="432"/>
      <c r="E10" s="432"/>
      <c r="F10" s="432"/>
      <c r="G10" s="432"/>
      <c r="H10" s="432"/>
    </row>
    <row r="11" spans="1:8" x14ac:dyDescent="0.2">
      <c r="A11" s="447">
        <v>1211</v>
      </c>
      <c r="B11" s="432" t="s">
        <v>202</v>
      </c>
      <c r="C11" s="448">
        <v>0</v>
      </c>
      <c r="D11" s="432"/>
      <c r="E11" s="432"/>
      <c r="F11" s="432"/>
      <c r="G11" s="432"/>
      <c r="H11" s="432"/>
    </row>
    <row r="13" spans="1:8" x14ac:dyDescent="0.2">
      <c r="A13" s="446" t="s">
        <v>203</v>
      </c>
      <c r="B13" s="446"/>
      <c r="C13" s="446"/>
      <c r="D13" s="446"/>
      <c r="E13" s="446"/>
      <c r="F13" s="446"/>
      <c r="G13" s="446"/>
      <c r="H13" s="446"/>
    </row>
    <row r="14" spans="1:8" x14ac:dyDescent="0.2">
      <c r="A14" s="449" t="s">
        <v>195</v>
      </c>
      <c r="B14" s="449" t="s">
        <v>196</v>
      </c>
      <c r="C14" s="449" t="s">
        <v>197</v>
      </c>
      <c r="D14" s="449">
        <v>2019</v>
      </c>
      <c r="E14" s="449">
        <v>2018</v>
      </c>
      <c r="F14" s="449">
        <v>2017</v>
      </c>
      <c r="G14" s="449">
        <v>2016</v>
      </c>
      <c r="H14" s="449" t="s">
        <v>204</v>
      </c>
    </row>
    <row r="15" spans="1:8" x14ac:dyDescent="0.2">
      <c r="A15" s="447">
        <v>1122</v>
      </c>
      <c r="B15" s="432" t="s">
        <v>205</v>
      </c>
      <c r="C15" s="448">
        <v>30805.75</v>
      </c>
      <c r="D15" s="448">
        <v>30805.75</v>
      </c>
      <c r="E15" s="448">
        <v>30805.75</v>
      </c>
      <c r="F15" s="448">
        <v>30805.75</v>
      </c>
      <c r="G15" s="448">
        <v>30805.75</v>
      </c>
      <c r="H15" s="432"/>
    </row>
    <row r="16" spans="1:8" x14ac:dyDescent="0.2">
      <c r="A16" s="447">
        <v>1124</v>
      </c>
      <c r="B16" s="432" t="s">
        <v>206</v>
      </c>
      <c r="C16" s="448">
        <v>0</v>
      </c>
      <c r="D16" s="448">
        <v>0</v>
      </c>
      <c r="E16" s="448">
        <v>0</v>
      </c>
      <c r="F16" s="448">
        <v>0</v>
      </c>
      <c r="G16" s="448">
        <v>0</v>
      </c>
      <c r="H16" s="432"/>
    </row>
    <row r="18" spans="1:8" x14ac:dyDescent="0.2">
      <c r="A18" s="446" t="s">
        <v>207</v>
      </c>
      <c r="B18" s="446"/>
      <c r="C18" s="446"/>
      <c r="D18" s="446"/>
      <c r="E18" s="446"/>
      <c r="F18" s="446"/>
      <c r="G18" s="446"/>
      <c r="H18" s="446"/>
    </row>
    <row r="19" spans="1:8" x14ac:dyDescent="0.2">
      <c r="A19" s="449" t="s">
        <v>195</v>
      </c>
      <c r="B19" s="449" t="s">
        <v>196</v>
      </c>
      <c r="C19" s="449" t="s">
        <v>197</v>
      </c>
      <c r="D19" s="449" t="s">
        <v>208</v>
      </c>
      <c r="E19" s="449" t="s">
        <v>209</v>
      </c>
      <c r="F19" s="449" t="s">
        <v>210</v>
      </c>
      <c r="G19" s="449" t="s">
        <v>211</v>
      </c>
      <c r="H19" s="449" t="s">
        <v>212</v>
      </c>
    </row>
    <row r="20" spans="1:8" x14ac:dyDescent="0.2">
      <c r="A20" s="447">
        <v>1123</v>
      </c>
      <c r="B20" s="432"/>
      <c r="C20" s="448">
        <v>731243.53</v>
      </c>
      <c r="D20" s="448">
        <v>731243.53</v>
      </c>
      <c r="E20" s="448">
        <v>0</v>
      </c>
      <c r="F20" s="448">
        <v>0</v>
      </c>
      <c r="G20" s="448">
        <v>0</v>
      </c>
      <c r="H20" s="432"/>
    </row>
    <row r="21" spans="1:8" x14ac:dyDescent="0.2">
      <c r="A21" s="447">
        <v>1125</v>
      </c>
      <c r="B21" s="432" t="s">
        <v>213</v>
      </c>
      <c r="C21" s="448">
        <v>0</v>
      </c>
      <c r="D21" s="448">
        <v>0</v>
      </c>
      <c r="E21" s="448">
        <v>0</v>
      </c>
      <c r="F21" s="448">
        <v>0</v>
      </c>
      <c r="G21" s="448">
        <v>0</v>
      </c>
      <c r="H21" s="432"/>
    </row>
    <row r="22" spans="1:8" x14ac:dyDescent="0.2">
      <c r="A22" s="447">
        <v>1126</v>
      </c>
      <c r="B22" s="432" t="s">
        <v>214</v>
      </c>
      <c r="C22" s="448">
        <v>0</v>
      </c>
      <c r="D22" s="448">
        <v>0</v>
      </c>
      <c r="E22" s="448">
        <v>0</v>
      </c>
      <c r="F22" s="448">
        <v>0</v>
      </c>
      <c r="G22" s="448">
        <v>0</v>
      </c>
      <c r="H22" s="432"/>
    </row>
    <row r="23" spans="1:8" x14ac:dyDescent="0.2">
      <c r="A23" s="447">
        <v>1129</v>
      </c>
      <c r="B23" s="432" t="s">
        <v>215</v>
      </c>
      <c r="C23" s="448">
        <v>0</v>
      </c>
      <c r="D23" s="448">
        <v>0</v>
      </c>
      <c r="E23" s="448">
        <v>0</v>
      </c>
      <c r="F23" s="448">
        <v>0</v>
      </c>
      <c r="G23" s="448">
        <v>0</v>
      </c>
      <c r="H23" s="432"/>
    </row>
    <row r="24" spans="1:8" x14ac:dyDescent="0.2">
      <c r="A24" s="447">
        <v>1131</v>
      </c>
      <c r="B24" s="432" t="s">
        <v>216</v>
      </c>
      <c r="C24" s="448">
        <v>2796503.09</v>
      </c>
      <c r="D24" s="448">
        <v>2796503.09</v>
      </c>
      <c r="E24" s="448">
        <v>0</v>
      </c>
      <c r="F24" s="448">
        <v>0</v>
      </c>
      <c r="G24" s="448">
        <v>0</v>
      </c>
      <c r="H24" s="432"/>
    </row>
    <row r="25" spans="1:8" x14ac:dyDescent="0.2">
      <c r="A25" s="447">
        <v>1132</v>
      </c>
      <c r="B25" s="432"/>
      <c r="C25" s="448">
        <v>0</v>
      </c>
      <c r="D25" s="448">
        <v>0</v>
      </c>
      <c r="E25" s="448">
        <v>0</v>
      </c>
      <c r="F25" s="448">
        <v>0</v>
      </c>
      <c r="G25" s="448">
        <v>0</v>
      </c>
      <c r="H25" s="432"/>
    </row>
    <row r="26" spans="1:8" x14ac:dyDescent="0.2">
      <c r="A26" s="447">
        <v>1133</v>
      </c>
      <c r="B26" s="432" t="s">
        <v>217</v>
      </c>
      <c r="C26" s="448">
        <v>0</v>
      </c>
      <c r="D26" s="448">
        <v>0</v>
      </c>
      <c r="E26" s="448">
        <v>0</v>
      </c>
      <c r="F26" s="448">
        <v>0</v>
      </c>
      <c r="G26" s="448">
        <v>0</v>
      </c>
      <c r="H26" s="432"/>
    </row>
    <row r="27" spans="1:8" x14ac:dyDescent="0.2">
      <c r="A27" s="447">
        <v>1134</v>
      </c>
      <c r="B27" s="432" t="s">
        <v>218</v>
      </c>
      <c r="C27" s="448">
        <v>0</v>
      </c>
      <c r="D27" s="448">
        <v>0</v>
      </c>
      <c r="E27" s="448">
        <v>0</v>
      </c>
      <c r="F27" s="448">
        <v>0</v>
      </c>
      <c r="G27" s="448">
        <v>0</v>
      </c>
      <c r="H27" s="432"/>
    </row>
    <row r="28" spans="1:8" x14ac:dyDescent="0.2">
      <c r="A28" s="447">
        <v>1139</v>
      </c>
      <c r="B28" s="432" t="s">
        <v>219</v>
      </c>
      <c r="C28" s="448">
        <v>0</v>
      </c>
      <c r="D28" s="448">
        <v>0</v>
      </c>
      <c r="E28" s="448">
        <v>0</v>
      </c>
      <c r="F28" s="448">
        <v>0</v>
      </c>
      <c r="G28" s="448">
        <v>0</v>
      </c>
      <c r="H28" s="432"/>
    </row>
    <row r="30" spans="1:8" x14ac:dyDescent="0.2">
      <c r="A30" s="446" t="s">
        <v>220</v>
      </c>
      <c r="B30" s="446"/>
      <c r="C30" s="446"/>
      <c r="D30" s="446"/>
      <c r="E30" s="446"/>
      <c r="F30" s="446"/>
      <c r="G30" s="446"/>
      <c r="H30" s="446"/>
    </row>
    <row r="31" spans="1:8" x14ac:dyDescent="0.2">
      <c r="A31" s="449" t="s">
        <v>195</v>
      </c>
      <c r="B31" s="449" t="s">
        <v>196</v>
      </c>
      <c r="C31" s="449" t="s">
        <v>197</v>
      </c>
      <c r="D31" s="449" t="s">
        <v>221</v>
      </c>
      <c r="E31" s="449" t="s">
        <v>222</v>
      </c>
      <c r="F31" s="449" t="s">
        <v>223</v>
      </c>
      <c r="G31" s="449" t="s">
        <v>224</v>
      </c>
      <c r="H31" s="449"/>
    </row>
    <row r="32" spans="1:8" x14ac:dyDescent="0.2">
      <c r="A32" s="447">
        <v>1140</v>
      </c>
      <c r="B32" s="432" t="s">
        <v>68</v>
      </c>
      <c r="C32" s="448">
        <v>0</v>
      </c>
      <c r="D32" s="432"/>
      <c r="E32" s="432"/>
      <c r="F32" s="432"/>
      <c r="G32" s="432"/>
      <c r="H32" s="432"/>
    </row>
    <row r="33" spans="1:8" x14ac:dyDescent="0.2">
      <c r="A33" s="447">
        <v>1141</v>
      </c>
      <c r="B33" s="432" t="s">
        <v>225</v>
      </c>
      <c r="C33" s="448">
        <v>0</v>
      </c>
      <c r="D33" s="432"/>
      <c r="E33" s="432"/>
      <c r="F33" s="432"/>
      <c r="G33" s="432"/>
      <c r="H33" s="432"/>
    </row>
    <row r="34" spans="1:8" x14ac:dyDescent="0.2">
      <c r="A34" s="447">
        <v>1142</v>
      </c>
      <c r="B34" s="432" t="s">
        <v>226</v>
      </c>
      <c r="C34" s="448">
        <v>0</v>
      </c>
      <c r="D34" s="432"/>
      <c r="E34" s="432"/>
      <c r="F34" s="432"/>
      <c r="G34" s="432"/>
      <c r="H34" s="432"/>
    </row>
    <row r="35" spans="1:8" x14ac:dyDescent="0.2">
      <c r="A35" s="447">
        <v>1143</v>
      </c>
      <c r="B35" s="432" t="s">
        <v>227</v>
      </c>
      <c r="C35" s="448">
        <v>0</v>
      </c>
      <c r="D35" s="432"/>
      <c r="E35" s="432"/>
      <c r="F35" s="432"/>
      <c r="G35" s="432"/>
      <c r="H35" s="432"/>
    </row>
    <row r="36" spans="1:8" x14ac:dyDescent="0.2">
      <c r="A36" s="447">
        <v>1144</v>
      </c>
      <c r="B36" s="432" t="s">
        <v>228</v>
      </c>
      <c r="C36" s="448">
        <v>0</v>
      </c>
      <c r="D36" s="432"/>
      <c r="E36" s="432"/>
      <c r="F36" s="432"/>
      <c r="G36" s="432"/>
      <c r="H36" s="432"/>
    </row>
    <row r="37" spans="1:8" x14ac:dyDescent="0.2">
      <c r="A37" s="447">
        <v>1145</v>
      </c>
      <c r="B37" s="432" t="s">
        <v>229</v>
      </c>
      <c r="C37" s="448">
        <v>0</v>
      </c>
      <c r="D37" s="432"/>
      <c r="E37" s="432"/>
      <c r="F37" s="432"/>
      <c r="G37" s="432"/>
      <c r="H37" s="432"/>
    </row>
    <row r="39" spans="1:8" x14ac:dyDescent="0.2">
      <c r="A39" s="446" t="s">
        <v>230</v>
      </c>
      <c r="B39" s="446"/>
      <c r="C39" s="446"/>
      <c r="D39" s="446"/>
      <c r="E39" s="446"/>
      <c r="F39" s="446"/>
      <c r="G39" s="446"/>
      <c r="H39" s="446"/>
    </row>
    <row r="40" spans="1:8" x14ac:dyDescent="0.2">
      <c r="A40" s="449" t="s">
        <v>195</v>
      </c>
      <c r="B40" s="449" t="s">
        <v>196</v>
      </c>
      <c r="C40" s="449" t="s">
        <v>197</v>
      </c>
      <c r="D40" s="449" t="s">
        <v>231</v>
      </c>
      <c r="E40" s="449" t="s">
        <v>232</v>
      </c>
      <c r="F40" s="449" t="s">
        <v>233</v>
      </c>
      <c r="G40" s="449"/>
      <c r="H40" s="449"/>
    </row>
    <row r="41" spans="1:8" x14ac:dyDescent="0.2">
      <c r="A41" s="447">
        <v>1150</v>
      </c>
      <c r="B41" s="432" t="s">
        <v>70</v>
      </c>
      <c r="C41" s="448">
        <v>0</v>
      </c>
      <c r="D41" s="432"/>
      <c r="E41" s="432"/>
      <c r="F41" s="432"/>
      <c r="G41" s="432"/>
      <c r="H41" s="432"/>
    </row>
    <row r="42" spans="1:8" x14ac:dyDescent="0.2">
      <c r="A42" s="447">
        <v>1151</v>
      </c>
      <c r="B42" s="432" t="s">
        <v>234</v>
      </c>
      <c r="C42" s="448">
        <v>0</v>
      </c>
      <c r="D42" s="432"/>
      <c r="E42" s="432"/>
      <c r="F42" s="432"/>
      <c r="G42" s="432"/>
      <c r="H42" s="432"/>
    </row>
    <row r="44" spans="1:8" x14ac:dyDescent="0.2">
      <c r="A44" s="446" t="s">
        <v>235</v>
      </c>
      <c r="B44" s="446"/>
      <c r="C44" s="446"/>
      <c r="D44" s="446"/>
      <c r="E44" s="446"/>
      <c r="F44" s="446"/>
      <c r="G44" s="446"/>
      <c r="H44" s="446"/>
    </row>
    <row r="45" spans="1:8" x14ac:dyDescent="0.2">
      <c r="A45" s="449" t="s">
        <v>195</v>
      </c>
      <c r="B45" s="449" t="s">
        <v>196</v>
      </c>
      <c r="C45" s="449" t="s">
        <v>197</v>
      </c>
      <c r="D45" s="449" t="s">
        <v>198</v>
      </c>
      <c r="E45" s="449" t="s">
        <v>212</v>
      </c>
      <c r="F45" s="449"/>
      <c r="G45" s="449"/>
      <c r="H45" s="449"/>
    </row>
    <row r="46" spans="1:8" x14ac:dyDescent="0.2">
      <c r="A46" s="447">
        <v>1213</v>
      </c>
      <c r="B46" s="432" t="s">
        <v>236</v>
      </c>
      <c r="C46" s="448">
        <v>0</v>
      </c>
      <c r="D46" s="432"/>
      <c r="E46" s="432"/>
      <c r="F46" s="432"/>
      <c r="G46" s="432"/>
      <c r="H46" s="432"/>
    </row>
    <row r="48" spans="1:8" s="137" customFormat="1" x14ac:dyDescent="0.2"/>
    <row r="49" s="137" customFormat="1" x14ac:dyDescent="0.2"/>
    <row r="50" s="137" customFormat="1" x14ac:dyDescent="0.2"/>
    <row r="51" s="137" customFormat="1" x14ac:dyDescent="0.2"/>
    <row r="52" s="137" customFormat="1" x14ac:dyDescent="0.2"/>
    <row r="53" s="137" customFormat="1" x14ac:dyDescent="0.2"/>
    <row r="54" s="137" customFormat="1" x14ac:dyDescent="0.2"/>
    <row r="55" s="137" customFormat="1" x14ac:dyDescent="0.2"/>
    <row r="56" s="137" customFormat="1" x14ac:dyDescent="0.2"/>
    <row r="57" s="137" customFormat="1" x14ac:dyDescent="0.2"/>
    <row r="58" s="137" customFormat="1" x14ac:dyDescent="0.2"/>
    <row r="59" s="137" customFormat="1" x14ac:dyDescent="0.2"/>
    <row r="60" s="137" customFormat="1" x14ac:dyDescent="0.2"/>
    <row r="61" s="137" customFormat="1" x14ac:dyDescent="0.2"/>
    <row r="62" s="137" customFormat="1" x14ac:dyDescent="0.2"/>
    <row r="63" s="137" customFormat="1" x14ac:dyDescent="0.2"/>
    <row r="64" s="137" customFormat="1" x14ac:dyDescent="0.2"/>
    <row r="65" s="137" customFormat="1" x14ac:dyDescent="0.2"/>
    <row r="66" s="137" customFormat="1" x14ac:dyDescent="0.2"/>
    <row r="67" s="137" customFormat="1" x14ac:dyDescent="0.2"/>
    <row r="68" s="137" customFormat="1" x14ac:dyDescent="0.2"/>
    <row r="69" s="137" customFormat="1" x14ac:dyDescent="0.2"/>
    <row r="70" s="137" customFormat="1" x14ac:dyDescent="0.2"/>
    <row r="71" s="137" customFormat="1" x14ac:dyDescent="0.2"/>
    <row r="72" s="137" customFormat="1" x14ac:dyDescent="0.2"/>
    <row r="73" s="137" customFormat="1" x14ac:dyDescent="0.2"/>
    <row r="74" s="137" customFormat="1" x14ac:dyDescent="0.2"/>
    <row r="75" s="137" customFormat="1" x14ac:dyDescent="0.2"/>
    <row r="76" s="137" customFormat="1" x14ac:dyDescent="0.2"/>
    <row r="77" s="137" customFormat="1" x14ac:dyDescent="0.2"/>
    <row r="78" s="137" customFormat="1" x14ac:dyDescent="0.2"/>
    <row r="79" s="137" customFormat="1" x14ac:dyDescent="0.2"/>
    <row r="80" s="137" customFormat="1" x14ac:dyDescent="0.2"/>
    <row r="81" spans="1:8" s="137" customFormat="1" x14ac:dyDescent="0.2"/>
    <row r="82" spans="1:8" s="137" customFormat="1" x14ac:dyDescent="0.2"/>
    <row r="83" spans="1:8" s="137" customFormat="1" x14ac:dyDescent="0.2"/>
    <row r="84" spans="1:8" s="137" customFormat="1" x14ac:dyDescent="0.2"/>
    <row r="85" spans="1:8" s="137" customFormat="1" x14ac:dyDescent="0.2"/>
    <row r="86" spans="1:8" s="137" customFormat="1" x14ac:dyDescent="0.2"/>
    <row r="87" spans="1:8" s="137" customFormat="1" x14ac:dyDescent="0.2"/>
    <row r="88" spans="1:8" s="137" customFormat="1" x14ac:dyDescent="0.2"/>
    <row r="89" spans="1:8" s="137" customFormat="1" x14ac:dyDescent="0.2"/>
    <row r="90" spans="1:8" x14ac:dyDescent="0.2">
      <c r="A90" s="446" t="s">
        <v>237</v>
      </c>
      <c r="B90" s="446"/>
      <c r="C90" s="446"/>
      <c r="D90" s="446"/>
      <c r="E90" s="446"/>
      <c r="F90" s="446"/>
      <c r="G90" s="446"/>
      <c r="H90" s="446"/>
    </row>
    <row r="91" spans="1:8" x14ac:dyDescent="0.2">
      <c r="A91" s="449" t="s">
        <v>195</v>
      </c>
      <c r="B91" s="449" t="s">
        <v>196</v>
      </c>
      <c r="C91" s="449" t="s">
        <v>197</v>
      </c>
      <c r="D91" s="449"/>
      <c r="E91" s="449"/>
      <c r="F91" s="449"/>
      <c r="G91" s="449"/>
      <c r="H91" s="449"/>
    </row>
    <row r="92" spans="1:8" x14ac:dyDescent="0.2">
      <c r="A92" s="447">
        <v>1214</v>
      </c>
      <c r="B92" s="432" t="s">
        <v>238</v>
      </c>
      <c r="C92" s="448">
        <v>0</v>
      </c>
      <c r="D92" s="432"/>
      <c r="E92" s="432"/>
      <c r="F92" s="432"/>
      <c r="G92" s="432"/>
      <c r="H92" s="432"/>
    </row>
    <row r="94" spans="1:8" x14ac:dyDescent="0.2">
      <c r="A94" s="441">
        <v>4114</v>
      </c>
      <c r="B94" s="437" t="s">
        <v>261</v>
      </c>
      <c r="C94" s="438">
        <v>0</v>
      </c>
      <c r="D94" s="443"/>
      <c r="E94" s="444"/>
    </row>
    <row r="95" spans="1:8" x14ac:dyDescent="0.2">
      <c r="A95" s="441">
        <v>4115</v>
      </c>
      <c r="B95" s="437" t="s">
        <v>262</v>
      </c>
      <c r="C95" s="438">
        <v>0</v>
      </c>
      <c r="D95" s="443"/>
      <c r="E95" s="444"/>
    </row>
    <row r="96" spans="1:8" x14ac:dyDescent="0.2">
      <c r="A96" s="441">
        <v>4116</v>
      </c>
      <c r="B96" s="437" t="s">
        <v>263</v>
      </c>
      <c r="C96" s="438">
        <v>0</v>
      </c>
      <c r="D96" s="443"/>
      <c r="E96" s="444"/>
    </row>
    <row r="97" spans="1:5" x14ac:dyDescent="0.2">
      <c r="A97" s="441">
        <v>4117</v>
      </c>
      <c r="B97" s="437" t="s">
        <v>264</v>
      </c>
      <c r="C97" s="438">
        <v>0</v>
      </c>
      <c r="D97" s="443"/>
      <c r="E97" s="444"/>
    </row>
    <row r="98" spans="1:5" ht="22.5" x14ac:dyDescent="0.2">
      <c r="A98" s="441">
        <v>4118</v>
      </c>
      <c r="B98" s="442" t="s">
        <v>265</v>
      </c>
      <c r="C98" s="438">
        <v>0</v>
      </c>
      <c r="D98" s="443"/>
      <c r="E98" s="444"/>
    </row>
    <row r="99" spans="1:5" x14ac:dyDescent="0.2">
      <c r="A99" s="441">
        <v>4119</v>
      </c>
      <c r="B99" s="437" t="s">
        <v>266</v>
      </c>
      <c r="C99" s="438">
        <v>0</v>
      </c>
      <c r="D99" s="443"/>
      <c r="E99" s="444"/>
    </row>
    <row r="100" spans="1:5" x14ac:dyDescent="0.2">
      <c r="A100" s="441">
        <v>4120</v>
      </c>
      <c r="B100" s="437" t="s">
        <v>35</v>
      </c>
      <c r="C100" s="438">
        <v>0</v>
      </c>
      <c r="D100" s="443"/>
      <c r="E100" s="444"/>
    </row>
    <row r="101" spans="1:5" x14ac:dyDescent="0.2">
      <c r="A101" s="441">
        <v>4121</v>
      </c>
      <c r="B101" s="437" t="s">
        <v>267</v>
      </c>
      <c r="C101" s="438">
        <v>0</v>
      </c>
      <c r="D101" s="443"/>
      <c r="E101" s="444"/>
    </row>
    <row r="102" spans="1:5" x14ac:dyDescent="0.2">
      <c r="A102" s="441">
        <v>4122</v>
      </c>
      <c r="B102" s="437" t="s">
        <v>268</v>
      </c>
      <c r="C102" s="438">
        <v>0</v>
      </c>
      <c r="D102" s="443"/>
      <c r="E102" s="444"/>
    </row>
    <row r="103" spans="1:5" x14ac:dyDescent="0.2">
      <c r="A103" s="441">
        <v>4123</v>
      </c>
      <c r="B103" s="437" t="s">
        <v>269</v>
      </c>
      <c r="C103" s="438">
        <v>0</v>
      </c>
      <c r="D103" s="443"/>
      <c r="E103" s="444"/>
    </row>
    <row r="104" spans="1:5" x14ac:dyDescent="0.2">
      <c r="A104" s="441">
        <v>4124</v>
      </c>
      <c r="B104" s="437" t="s">
        <v>270</v>
      </c>
      <c r="C104" s="438">
        <v>0</v>
      </c>
      <c r="D104" s="443"/>
      <c r="E104" s="444"/>
    </row>
    <row r="105" spans="1:5" x14ac:dyDescent="0.2">
      <c r="A105" s="441">
        <v>4129</v>
      </c>
      <c r="B105" s="437" t="s">
        <v>271</v>
      </c>
      <c r="C105" s="438">
        <v>0</v>
      </c>
      <c r="D105" s="443"/>
      <c r="E105" s="444"/>
    </row>
    <row r="106" spans="1:5" x14ac:dyDescent="0.2">
      <c r="A106" s="441">
        <v>4130</v>
      </c>
      <c r="B106" s="437" t="s">
        <v>11</v>
      </c>
      <c r="C106" s="438">
        <v>0</v>
      </c>
      <c r="D106" s="443"/>
      <c r="E106" s="444"/>
    </row>
    <row r="107" spans="1:5" x14ac:dyDescent="0.2">
      <c r="A107" s="441">
        <v>4131</v>
      </c>
      <c r="B107" s="437" t="s">
        <v>272</v>
      </c>
      <c r="C107" s="438">
        <v>0</v>
      </c>
      <c r="D107" s="443"/>
      <c r="E107" s="444"/>
    </row>
    <row r="108" spans="1:5" ht="22.5" x14ac:dyDescent="0.2">
      <c r="A108" s="441">
        <v>4132</v>
      </c>
      <c r="B108" s="442" t="s">
        <v>273</v>
      </c>
      <c r="C108" s="438">
        <v>0</v>
      </c>
      <c r="D108" s="443"/>
      <c r="E108" s="444"/>
    </row>
    <row r="109" spans="1:5" x14ac:dyDescent="0.2">
      <c r="A109" s="441">
        <v>4140</v>
      </c>
      <c r="B109" s="437" t="s">
        <v>2</v>
      </c>
      <c r="C109" s="438">
        <v>0</v>
      </c>
      <c r="D109" s="443"/>
      <c r="E109" s="444"/>
    </row>
    <row r="110" spans="1:5" x14ac:dyDescent="0.2">
      <c r="A110" s="441">
        <v>4141</v>
      </c>
      <c r="B110" s="437" t="s">
        <v>274</v>
      </c>
      <c r="C110" s="438">
        <v>0</v>
      </c>
      <c r="D110" s="443"/>
      <c r="E110" s="444"/>
    </row>
    <row r="111" spans="1:5" x14ac:dyDescent="0.2">
      <c r="A111" s="441">
        <v>4143</v>
      </c>
      <c r="B111" s="437" t="s">
        <v>275</v>
      </c>
      <c r="C111" s="438">
        <v>0</v>
      </c>
      <c r="D111" s="443"/>
      <c r="E111" s="444"/>
    </row>
    <row r="112" spans="1:5" x14ac:dyDescent="0.2">
      <c r="A112" s="441">
        <v>4144</v>
      </c>
      <c r="B112" s="437" t="s">
        <v>276</v>
      </c>
      <c r="C112" s="438">
        <v>0</v>
      </c>
      <c r="D112" s="443"/>
      <c r="E112" s="444"/>
    </row>
    <row r="113" spans="1:5" ht="22.5" x14ac:dyDescent="0.2">
      <c r="A113" s="441">
        <v>4145</v>
      </c>
      <c r="B113" s="442" t="s">
        <v>277</v>
      </c>
      <c r="C113" s="438">
        <v>0</v>
      </c>
      <c r="D113" s="443"/>
      <c r="E113" s="444"/>
    </row>
    <row r="114" spans="1:5" x14ac:dyDescent="0.2">
      <c r="A114" s="441">
        <v>4149</v>
      </c>
      <c r="B114" s="437" t="s">
        <v>278</v>
      </c>
      <c r="C114" s="438">
        <v>0</v>
      </c>
      <c r="D114" s="443"/>
      <c r="E114" s="444"/>
    </row>
    <row r="115" spans="1:5" x14ac:dyDescent="0.2">
      <c r="A115" s="441">
        <v>4150</v>
      </c>
      <c r="B115" s="437" t="s">
        <v>47</v>
      </c>
      <c r="C115" s="438">
        <v>0</v>
      </c>
      <c r="D115" s="443"/>
      <c r="E115" s="444"/>
    </row>
    <row r="116" spans="1:5" x14ac:dyDescent="0.2">
      <c r="A116" s="441">
        <v>4151</v>
      </c>
      <c r="B116" s="437" t="s">
        <v>47</v>
      </c>
      <c r="C116" s="438">
        <v>0</v>
      </c>
      <c r="D116" s="443"/>
      <c r="E116" s="444"/>
    </row>
    <row r="117" spans="1:5" ht="22.5" x14ac:dyDescent="0.2">
      <c r="A117" s="441">
        <v>4154</v>
      </c>
      <c r="B117" s="442" t="s">
        <v>279</v>
      </c>
      <c r="C117" s="438">
        <v>0</v>
      </c>
      <c r="D117" s="443"/>
      <c r="E117" s="444"/>
    </row>
    <row r="118" spans="1:5" x14ac:dyDescent="0.2">
      <c r="A118" s="441">
        <v>4160</v>
      </c>
      <c r="B118" s="437" t="s">
        <v>48</v>
      </c>
      <c r="C118" s="438">
        <v>0</v>
      </c>
      <c r="D118" s="443"/>
      <c r="E118" s="444"/>
    </row>
    <row r="119" spans="1:5" x14ac:dyDescent="0.2">
      <c r="A119" s="441">
        <v>4161</v>
      </c>
      <c r="B119" s="437" t="s">
        <v>280</v>
      </c>
      <c r="C119" s="438">
        <v>0</v>
      </c>
      <c r="D119" s="443"/>
      <c r="E119" s="444"/>
    </row>
    <row r="120" spans="1:5" x14ac:dyDescent="0.2">
      <c r="A120" s="441">
        <v>4162</v>
      </c>
      <c r="B120" s="437" t="s">
        <v>281</v>
      </c>
      <c r="C120" s="438">
        <v>0</v>
      </c>
      <c r="D120" s="443"/>
      <c r="E120" s="444"/>
    </row>
    <row r="121" spans="1:5" x14ac:dyDescent="0.2">
      <c r="A121" s="441">
        <v>4163</v>
      </c>
      <c r="B121" s="437" t="s">
        <v>282</v>
      </c>
      <c r="C121" s="438">
        <v>0</v>
      </c>
      <c r="D121" s="443"/>
      <c r="E121" s="444"/>
    </row>
    <row r="122" spans="1:5" x14ac:dyDescent="0.2">
      <c r="A122" s="441">
        <v>4164</v>
      </c>
      <c r="B122" s="437" t="s">
        <v>283</v>
      </c>
      <c r="C122" s="438">
        <v>0</v>
      </c>
      <c r="D122" s="443"/>
      <c r="E122" s="444"/>
    </row>
    <row r="123" spans="1:5" x14ac:dyDescent="0.2">
      <c r="A123" s="441">
        <v>4165</v>
      </c>
      <c r="B123" s="437" t="s">
        <v>284</v>
      </c>
      <c r="C123" s="438">
        <v>0</v>
      </c>
      <c r="D123" s="443"/>
      <c r="E123" s="444"/>
    </row>
    <row r="124" spans="1:5" ht="22.5" x14ac:dyDescent="0.2">
      <c r="A124" s="441">
        <v>4166</v>
      </c>
      <c r="B124" s="442" t="s">
        <v>285</v>
      </c>
      <c r="C124" s="438">
        <v>0</v>
      </c>
      <c r="D124" s="443"/>
      <c r="E124" s="444"/>
    </row>
    <row r="125" spans="1:5" x14ac:dyDescent="0.2">
      <c r="A125" s="441">
        <v>4168</v>
      </c>
      <c r="B125" s="437" t="s">
        <v>286</v>
      </c>
      <c r="C125" s="438">
        <v>0</v>
      </c>
      <c r="D125" s="443"/>
      <c r="E125" s="444"/>
    </row>
    <row r="126" spans="1:5" x14ac:dyDescent="0.2">
      <c r="A126" s="441">
        <v>4169</v>
      </c>
      <c r="B126" s="437" t="s">
        <v>287</v>
      </c>
      <c r="C126" s="438">
        <v>0</v>
      </c>
      <c r="D126" s="443"/>
      <c r="E126" s="444"/>
    </row>
    <row r="127" spans="1:5" x14ac:dyDescent="0.2">
      <c r="A127" s="441">
        <v>4170</v>
      </c>
      <c r="B127" s="437" t="s">
        <v>288</v>
      </c>
      <c r="C127" s="438">
        <v>0</v>
      </c>
      <c r="D127" s="443"/>
      <c r="E127" s="444"/>
    </row>
    <row r="128" spans="1:5" x14ac:dyDescent="0.2">
      <c r="A128" s="441">
        <v>4171</v>
      </c>
      <c r="B128" s="445" t="s">
        <v>289</v>
      </c>
      <c r="C128" s="438">
        <v>0</v>
      </c>
      <c r="D128" s="443"/>
      <c r="E128" s="444"/>
    </row>
    <row r="129" spans="1:5" x14ac:dyDescent="0.2">
      <c r="A129" s="441">
        <v>4172</v>
      </c>
      <c r="B129" s="437" t="s">
        <v>290</v>
      </c>
      <c r="C129" s="438">
        <v>0</v>
      </c>
      <c r="D129" s="443"/>
      <c r="E129" s="444"/>
    </row>
    <row r="130" spans="1:5" ht="22.5" x14ac:dyDescent="0.2">
      <c r="A130" s="441">
        <v>4173</v>
      </c>
      <c r="B130" s="442" t="s">
        <v>291</v>
      </c>
      <c r="C130" s="438">
        <v>0</v>
      </c>
      <c r="D130" s="443"/>
      <c r="E130" s="444"/>
    </row>
    <row r="131" spans="1:5" ht="22.5" x14ac:dyDescent="0.2">
      <c r="A131" s="441">
        <v>4174</v>
      </c>
      <c r="B131" s="442" t="s">
        <v>292</v>
      </c>
      <c r="C131" s="438">
        <v>0</v>
      </c>
      <c r="D131" s="443"/>
      <c r="E131" s="444"/>
    </row>
    <row r="132" spans="1:5" ht="22.5" x14ac:dyDescent="0.2">
      <c r="A132" s="441">
        <v>4175</v>
      </c>
      <c r="B132" s="442" t="s">
        <v>293</v>
      </c>
      <c r="C132" s="438">
        <v>0</v>
      </c>
      <c r="D132" s="443"/>
      <c r="E132" s="444"/>
    </row>
    <row r="133" spans="1:5" ht="22.5" x14ac:dyDescent="0.2">
      <c r="A133" s="441">
        <v>4176</v>
      </c>
      <c r="B133" s="442" t="s">
        <v>294</v>
      </c>
      <c r="C133" s="438">
        <v>0</v>
      </c>
      <c r="D133" s="443"/>
      <c r="E133" s="444"/>
    </row>
    <row r="134" spans="1:5" ht="22.5" x14ac:dyDescent="0.2">
      <c r="A134" s="441">
        <v>4177</v>
      </c>
      <c r="B134" s="442" t="s">
        <v>295</v>
      </c>
      <c r="C134" s="438">
        <v>0</v>
      </c>
      <c r="D134" s="443"/>
      <c r="E134" s="444"/>
    </row>
    <row r="135" spans="1:5" ht="22.5" x14ac:dyDescent="0.2">
      <c r="A135" s="441">
        <v>4178</v>
      </c>
      <c r="B135" s="442" t="s">
        <v>296</v>
      </c>
      <c r="C135" s="438">
        <v>0</v>
      </c>
      <c r="D135" s="443"/>
      <c r="E135" s="444"/>
    </row>
    <row r="136" spans="1:5" x14ac:dyDescent="0.2">
      <c r="A136" s="139"/>
      <c r="B136" s="140"/>
      <c r="C136" s="141"/>
      <c r="D136" s="142"/>
      <c r="E136" s="138"/>
    </row>
    <row r="137" spans="1:5" x14ac:dyDescent="0.2">
      <c r="A137" s="434" t="s">
        <v>297</v>
      </c>
      <c r="B137" s="434"/>
      <c r="C137" s="434"/>
      <c r="D137" s="434"/>
      <c r="E137" s="434"/>
    </row>
    <row r="138" spans="1:5" x14ac:dyDescent="0.2">
      <c r="A138" s="435" t="s">
        <v>195</v>
      </c>
      <c r="B138" s="435" t="s">
        <v>196</v>
      </c>
      <c r="C138" s="435" t="s">
        <v>197</v>
      </c>
      <c r="D138" s="435" t="s">
        <v>260</v>
      </c>
      <c r="E138" s="435"/>
    </row>
    <row r="139" spans="1:5" ht="45" x14ac:dyDescent="0.2">
      <c r="A139" s="441">
        <v>4200</v>
      </c>
      <c r="B139" s="442" t="s">
        <v>298</v>
      </c>
      <c r="C139" s="438">
        <v>9561916.3100000005</v>
      </c>
      <c r="D139" s="443"/>
      <c r="E139" s="444"/>
    </row>
    <row r="140" spans="1:5" ht="22.5" x14ac:dyDescent="0.2">
      <c r="A140" s="441">
        <v>4210</v>
      </c>
      <c r="B140" s="442" t="s">
        <v>51</v>
      </c>
      <c r="C140" s="438">
        <v>0</v>
      </c>
      <c r="D140" s="443"/>
      <c r="E140" s="444"/>
    </row>
    <row r="141" spans="1:5" x14ac:dyDescent="0.2">
      <c r="A141" s="441">
        <v>4211</v>
      </c>
      <c r="B141" s="437" t="s">
        <v>3</v>
      </c>
      <c r="C141" s="438">
        <v>0</v>
      </c>
      <c r="D141" s="443"/>
      <c r="E141" s="444"/>
    </row>
    <row r="142" spans="1:5" x14ac:dyDescent="0.2">
      <c r="A142" s="441">
        <v>4212</v>
      </c>
      <c r="B142" s="437" t="s">
        <v>4</v>
      </c>
      <c r="C142" s="438">
        <v>0</v>
      </c>
      <c r="D142" s="443"/>
      <c r="E142" s="444"/>
    </row>
    <row r="143" spans="1:5" x14ac:dyDescent="0.2">
      <c r="A143" s="441">
        <v>4213</v>
      </c>
      <c r="B143" s="437" t="s">
        <v>5</v>
      </c>
      <c r="C143" s="438">
        <v>0</v>
      </c>
      <c r="D143" s="443"/>
      <c r="E143" s="444"/>
    </row>
    <row r="144" spans="1:5" x14ac:dyDescent="0.2">
      <c r="A144" s="441">
        <v>4214</v>
      </c>
      <c r="B144" s="437" t="s">
        <v>299</v>
      </c>
      <c r="C144" s="438">
        <v>0</v>
      </c>
      <c r="D144" s="443"/>
      <c r="E144" s="444"/>
    </row>
    <row r="145" spans="1:5" x14ac:dyDescent="0.2">
      <c r="A145" s="441">
        <v>4215</v>
      </c>
      <c r="B145" s="437" t="s">
        <v>300</v>
      </c>
      <c r="C145" s="438">
        <v>0</v>
      </c>
      <c r="D145" s="443"/>
      <c r="E145" s="444"/>
    </row>
    <row r="146" spans="1:5" x14ac:dyDescent="0.2">
      <c r="A146" s="441">
        <v>4220</v>
      </c>
      <c r="B146" s="437" t="s">
        <v>301</v>
      </c>
      <c r="C146" s="438">
        <v>9561916.3100000005</v>
      </c>
      <c r="D146" s="443"/>
      <c r="E146" s="444"/>
    </row>
    <row r="147" spans="1:5" x14ac:dyDescent="0.2">
      <c r="A147" s="441">
        <v>4221</v>
      </c>
      <c r="B147" s="437" t="s">
        <v>302</v>
      </c>
      <c r="C147" s="438">
        <v>0</v>
      </c>
      <c r="D147" s="443">
        <v>0</v>
      </c>
      <c r="E147" s="444">
        <v>2496853.04</v>
      </c>
    </row>
    <row r="148" spans="1:5" x14ac:dyDescent="0.2">
      <c r="A148" s="441">
        <v>4223</v>
      </c>
      <c r="B148" s="437" t="s">
        <v>20</v>
      </c>
      <c r="C148" s="438">
        <v>426163.68</v>
      </c>
      <c r="D148" s="443">
        <v>0</v>
      </c>
      <c r="E148" s="444">
        <v>28777.279999999999</v>
      </c>
    </row>
    <row r="149" spans="1:5" x14ac:dyDescent="0.2">
      <c r="A149" s="441">
        <v>4225</v>
      </c>
      <c r="B149" s="437" t="s">
        <v>22</v>
      </c>
      <c r="C149" s="438">
        <v>9135752.6300000008</v>
      </c>
      <c r="D149" s="443">
        <v>0</v>
      </c>
      <c r="E149" s="444">
        <v>1804346.83</v>
      </c>
    </row>
    <row r="150" spans="1:5" x14ac:dyDescent="0.2">
      <c r="A150" s="441">
        <v>4227</v>
      </c>
      <c r="B150" s="437" t="s">
        <v>303</v>
      </c>
      <c r="C150" s="438">
        <v>0</v>
      </c>
      <c r="D150" s="443">
        <v>0</v>
      </c>
      <c r="E150" s="444">
        <v>0</v>
      </c>
    </row>
    <row r="151" spans="1:5" s="137" customFormat="1" ht="14.25" customHeight="1" x14ac:dyDescent="0.2">
      <c r="A151" s="488"/>
      <c r="B151" s="489"/>
      <c r="C151" s="490"/>
      <c r="D151" s="491"/>
      <c r="E151" s="492"/>
    </row>
    <row r="152" spans="1:5" s="137" customFormat="1" ht="14.25" customHeight="1" x14ac:dyDescent="0.2">
      <c r="A152" s="488"/>
      <c r="B152" s="489"/>
      <c r="C152" s="490"/>
      <c r="D152" s="491"/>
      <c r="E152" s="492"/>
    </row>
    <row r="153" spans="1:5" s="137" customFormat="1" ht="14.25" customHeight="1" x14ac:dyDescent="0.2">
      <c r="A153" s="488"/>
      <c r="B153" s="489"/>
      <c r="C153" s="490"/>
      <c r="D153" s="491"/>
      <c r="E153" s="492"/>
    </row>
    <row r="154" spans="1:5" s="137" customFormat="1" ht="14.25" customHeight="1" x14ac:dyDescent="0.2">
      <c r="A154" s="488"/>
      <c r="B154" s="489"/>
      <c r="C154" s="490"/>
      <c r="D154" s="491"/>
      <c r="E154" s="492"/>
    </row>
    <row r="155" spans="1:5" s="137" customFormat="1" ht="14.25" customHeight="1" x14ac:dyDescent="0.2">
      <c r="A155" s="488"/>
      <c r="B155" s="489"/>
      <c r="C155" s="490"/>
      <c r="D155" s="491"/>
      <c r="E155" s="492"/>
    </row>
    <row r="156" spans="1:5" s="137" customFormat="1" ht="15.75" customHeight="1" x14ac:dyDescent="0.2">
      <c r="A156" s="488"/>
      <c r="B156" s="489"/>
      <c r="C156" s="490"/>
      <c r="D156" s="491"/>
      <c r="E156" s="492"/>
    </row>
    <row r="157" spans="1:5" s="137" customFormat="1" ht="15.75" customHeight="1" x14ac:dyDescent="0.2">
      <c r="A157" s="488"/>
      <c r="B157" s="489"/>
      <c r="C157" s="490"/>
      <c r="D157" s="491"/>
      <c r="E157" s="492"/>
    </row>
    <row r="158" spans="1:5" s="137" customFormat="1" ht="15.75" customHeight="1" x14ac:dyDescent="0.2">
      <c r="A158" s="488"/>
      <c r="B158" s="489"/>
      <c r="C158" s="490"/>
      <c r="D158" s="491"/>
      <c r="E158" s="492"/>
    </row>
    <row r="159" spans="1:5" s="137" customFormat="1" ht="15.75" customHeight="1" x14ac:dyDescent="0.2">
      <c r="A159" s="488"/>
      <c r="B159" s="489"/>
      <c r="C159" s="490"/>
      <c r="D159" s="491"/>
      <c r="E159" s="492"/>
    </row>
    <row r="160" spans="1:5" s="137" customFormat="1" ht="15.75" customHeight="1" x14ac:dyDescent="0.2">
      <c r="A160" s="488"/>
      <c r="B160" s="489"/>
      <c r="C160" s="490"/>
      <c r="D160" s="491"/>
      <c r="E160" s="492"/>
    </row>
    <row r="161" spans="1:5" s="137" customFormat="1" ht="14.25" customHeight="1" x14ac:dyDescent="0.2">
      <c r="A161" s="488"/>
      <c r="B161" s="489"/>
      <c r="C161" s="490"/>
      <c r="D161" s="491"/>
      <c r="E161" s="492"/>
    </row>
    <row r="162" spans="1:5" x14ac:dyDescent="0.2">
      <c r="A162" s="138"/>
      <c r="B162" s="138"/>
      <c r="C162" s="138"/>
      <c r="D162" s="138"/>
      <c r="E162" s="138"/>
    </row>
    <row r="163" spans="1:5" x14ac:dyDescent="0.2">
      <c r="A163" s="434" t="s">
        <v>304</v>
      </c>
      <c r="B163" s="434"/>
      <c r="C163" s="434"/>
      <c r="D163" s="434"/>
      <c r="E163" s="434"/>
    </row>
    <row r="164" spans="1:5" x14ac:dyDescent="0.2">
      <c r="A164" s="435" t="s">
        <v>195</v>
      </c>
      <c r="B164" s="435" t="s">
        <v>196</v>
      </c>
      <c r="C164" s="435" t="s">
        <v>197</v>
      </c>
      <c r="D164" s="435" t="s">
        <v>259</v>
      </c>
      <c r="E164" s="435" t="s">
        <v>212</v>
      </c>
    </row>
    <row r="165" spans="1:5" x14ac:dyDescent="0.2">
      <c r="A165" s="436">
        <v>4300</v>
      </c>
      <c r="B165" s="437" t="s">
        <v>305</v>
      </c>
      <c r="C165" s="438">
        <v>0</v>
      </c>
      <c r="D165" s="440"/>
      <c r="E165" s="440"/>
    </row>
    <row r="166" spans="1:5" x14ac:dyDescent="0.2">
      <c r="A166" s="436">
        <v>4310</v>
      </c>
      <c r="B166" s="437" t="s">
        <v>36</v>
      </c>
      <c r="C166" s="438">
        <v>0</v>
      </c>
      <c r="D166" s="440"/>
      <c r="E166" s="440"/>
    </row>
    <row r="167" spans="1:5" x14ac:dyDescent="0.2">
      <c r="A167" s="436">
        <v>4311</v>
      </c>
      <c r="B167" s="437" t="s">
        <v>306</v>
      </c>
      <c r="C167" s="438">
        <v>0</v>
      </c>
      <c r="D167" s="440">
        <v>0</v>
      </c>
      <c r="E167" s="440">
        <v>0</v>
      </c>
    </row>
    <row r="168" spans="1:5" x14ac:dyDescent="0.2">
      <c r="A168" s="436">
        <v>4319</v>
      </c>
      <c r="B168" s="437" t="s">
        <v>307</v>
      </c>
      <c r="C168" s="438">
        <v>0</v>
      </c>
      <c r="D168" s="440">
        <v>0</v>
      </c>
      <c r="E168" s="440">
        <v>0</v>
      </c>
    </row>
    <row r="169" spans="1:5" x14ac:dyDescent="0.2">
      <c r="A169" s="436">
        <v>4320</v>
      </c>
      <c r="B169" s="437" t="s">
        <v>12</v>
      </c>
      <c r="C169" s="438">
        <v>0</v>
      </c>
      <c r="D169" s="440">
        <v>0</v>
      </c>
      <c r="E169" s="440">
        <v>0</v>
      </c>
    </row>
    <row r="170" spans="1:5" x14ac:dyDescent="0.2">
      <c r="A170" s="436">
        <v>4321</v>
      </c>
      <c r="B170" s="437" t="s">
        <v>308</v>
      </c>
      <c r="C170" s="438">
        <v>0</v>
      </c>
      <c r="D170" s="440">
        <v>0</v>
      </c>
      <c r="E170" s="440">
        <v>0</v>
      </c>
    </row>
    <row r="171" spans="1:5" x14ac:dyDescent="0.2">
      <c r="A171" s="436">
        <v>4322</v>
      </c>
      <c r="B171" s="437" t="s">
        <v>309</v>
      </c>
      <c r="C171" s="438">
        <v>0</v>
      </c>
      <c r="D171" s="440"/>
      <c r="E171" s="440"/>
    </row>
    <row r="172" spans="1:5" x14ac:dyDescent="0.2">
      <c r="A172" s="436">
        <v>4323</v>
      </c>
      <c r="B172" s="437" t="s">
        <v>310</v>
      </c>
      <c r="C172" s="438">
        <v>0</v>
      </c>
      <c r="D172" s="440"/>
      <c r="E172" s="440"/>
    </row>
    <row r="173" spans="1:5" x14ac:dyDescent="0.2">
      <c r="A173" s="436">
        <v>4324</v>
      </c>
      <c r="B173" s="437" t="s">
        <v>311</v>
      </c>
      <c r="C173" s="438">
        <v>0</v>
      </c>
      <c r="D173" s="440"/>
      <c r="E173" s="440"/>
    </row>
    <row r="174" spans="1:5" x14ac:dyDescent="0.2">
      <c r="A174" s="436">
        <v>4325</v>
      </c>
      <c r="B174" s="437" t="s">
        <v>312</v>
      </c>
      <c r="C174" s="438">
        <v>0</v>
      </c>
      <c r="D174" s="440"/>
      <c r="E174" s="440"/>
    </row>
    <row r="175" spans="1:5" x14ac:dyDescent="0.2">
      <c r="A175" s="436">
        <v>4330</v>
      </c>
      <c r="B175" s="437" t="s">
        <v>13</v>
      </c>
      <c r="C175" s="438">
        <v>0</v>
      </c>
      <c r="D175" s="440"/>
      <c r="E175" s="440"/>
    </row>
    <row r="176" spans="1:5" x14ac:dyDescent="0.2">
      <c r="A176" s="436">
        <v>4331</v>
      </c>
      <c r="B176" s="437" t="s">
        <v>13</v>
      </c>
      <c r="C176" s="438">
        <v>0</v>
      </c>
      <c r="D176" s="440"/>
      <c r="E176" s="440"/>
    </row>
    <row r="177" spans="1:5" x14ac:dyDescent="0.2">
      <c r="A177" s="436">
        <v>4340</v>
      </c>
      <c r="B177" s="437" t="s">
        <v>14</v>
      </c>
      <c r="C177" s="438">
        <v>0</v>
      </c>
      <c r="D177" s="440"/>
      <c r="E177" s="440"/>
    </row>
    <row r="178" spans="1:5" x14ac:dyDescent="0.2">
      <c r="A178" s="436">
        <v>4341</v>
      </c>
      <c r="B178" s="437" t="s">
        <v>14</v>
      </c>
      <c r="C178" s="438">
        <v>0</v>
      </c>
      <c r="D178" s="440"/>
      <c r="E178" s="440"/>
    </row>
    <row r="179" spans="1:5" x14ac:dyDescent="0.2">
      <c r="A179" s="436">
        <v>4390</v>
      </c>
      <c r="B179" s="437" t="s">
        <v>15</v>
      </c>
      <c r="C179" s="438">
        <v>0</v>
      </c>
      <c r="D179" s="440"/>
      <c r="E179" s="440"/>
    </row>
    <row r="180" spans="1:5" x14ac:dyDescent="0.2">
      <c r="A180" s="436">
        <v>4392</v>
      </c>
      <c r="B180" s="437" t="s">
        <v>313</v>
      </c>
      <c r="C180" s="438">
        <v>0</v>
      </c>
      <c r="D180" s="440"/>
      <c r="E180" s="440"/>
    </row>
    <row r="181" spans="1:5" x14ac:dyDescent="0.2">
      <c r="A181" s="436">
        <v>4393</v>
      </c>
      <c r="B181" s="437" t="s">
        <v>314</v>
      </c>
      <c r="C181" s="438">
        <v>0</v>
      </c>
      <c r="D181" s="440"/>
      <c r="E181" s="440"/>
    </row>
    <row r="182" spans="1:5" x14ac:dyDescent="0.2">
      <c r="A182" s="436">
        <v>4394</v>
      </c>
      <c r="B182" s="437" t="s">
        <v>315</v>
      </c>
      <c r="C182" s="438">
        <v>0</v>
      </c>
      <c r="D182" s="440"/>
      <c r="E182" s="440"/>
    </row>
    <row r="183" spans="1:5" x14ac:dyDescent="0.2">
      <c r="A183" s="436">
        <v>4395</v>
      </c>
      <c r="B183" s="437" t="s">
        <v>104</v>
      </c>
      <c r="C183" s="438">
        <v>0</v>
      </c>
      <c r="D183" s="440"/>
      <c r="E183" s="440"/>
    </row>
    <row r="184" spans="1:5" x14ac:dyDescent="0.2">
      <c r="A184" s="436">
        <v>4396</v>
      </c>
      <c r="B184" s="437" t="s">
        <v>316</v>
      </c>
      <c r="C184" s="438">
        <v>0</v>
      </c>
      <c r="D184" s="440"/>
      <c r="E184" s="440"/>
    </row>
    <row r="185" spans="1:5" x14ac:dyDescent="0.2">
      <c r="A185" s="436">
        <v>4397</v>
      </c>
      <c r="B185" s="437" t="s">
        <v>317</v>
      </c>
      <c r="C185" s="438">
        <v>0</v>
      </c>
      <c r="D185" s="440"/>
      <c r="E185" s="440"/>
    </row>
    <row r="186" spans="1:5" x14ac:dyDescent="0.2">
      <c r="A186" s="436">
        <v>4399</v>
      </c>
      <c r="B186" s="437" t="s">
        <v>15</v>
      </c>
      <c r="C186" s="438">
        <v>0</v>
      </c>
      <c r="D186" s="440"/>
      <c r="E186" s="440"/>
    </row>
    <row r="187" spans="1:5" x14ac:dyDescent="0.2">
      <c r="A187" s="138"/>
      <c r="B187" s="138"/>
      <c r="C187" s="138"/>
      <c r="D187" s="138"/>
      <c r="E187" s="138"/>
    </row>
    <row r="188" spans="1:5" s="137" customFormat="1" x14ac:dyDescent="0.2">
      <c r="A188" s="138"/>
      <c r="B188" s="138"/>
      <c r="C188" s="138"/>
      <c r="D188" s="138"/>
      <c r="E188" s="138"/>
    </row>
    <row r="189" spans="1:5" s="137" customFormat="1" x14ac:dyDescent="0.2">
      <c r="A189" s="138"/>
      <c r="B189" s="138"/>
      <c r="C189" s="138"/>
      <c r="D189" s="138"/>
      <c r="E189" s="138"/>
    </row>
    <row r="190" spans="1:5" s="137" customFormat="1" x14ac:dyDescent="0.2">
      <c r="A190" s="138"/>
      <c r="B190" s="138"/>
      <c r="C190" s="138"/>
      <c r="D190" s="138"/>
      <c r="E190" s="138"/>
    </row>
    <row r="191" spans="1:5" s="137" customFormat="1" x14ac:dyDescent="0.2">
      <c r="A191" s="138"/>
      <c r="B191" s="138"/>
      <c r="C191" s="138"/>
      <c r="D191" s="138"/>
      <c r="E191" s="138"/>
    </row>
    <row r="192" spans="1:5" s="137" customFormat="1" x14ac:dyDescent="0.2">
      <c r="A192" s="138"/>
      <c r="B192" s="138"/>
      <c r="C192" s="138"/>
      <c r="D192" s="138"/>
      <c r="E192" s="138"/>
    </row>
    <row r="193" spans="1:5" s="137" customFormat="1" x14ac:dyDescent="0.2">
      <c r="A193" s="138"/>
      <c r="B193" s="138"/>
      <c r="C193" s="138"/>
      <c r="D193" s="138"/>
      <c r="E193" s="138"/>
    </row>
    <row r="194" spans="1:5" s="137" customFormat="1" x14ac:dyDescent="0.2">
      <c r="A194" s="138"/>
      <c r="B194" s="138"/>
      <c r="C194" s="138"/>
      <c r="D194" s="138"/>
      <c r="E194" s="138"/>
    </row>
    <row r="195" spans="1:5" s="137" customFormat="1" x14ac:dyDescent="0.2">
      <c r="A195" s="138"/>
      <c r="B195" s="138"/>
      <c r="C195" s="138"/>
      <c r="D195" s="138"/>
      <c r="E195" s="138"/>
    </row>
    <row r="196" spans="1:5" s="137" customFormat="1" x14ac:dyDescent="0.2">
      <c r="A196" s="138"/>
      <c r="B196" s="138"/>
      <c r="C196" s="138"/>
      <c r="D196" s="138"/>
      <c r="E196" s="138"/>
    </row>
    <row r="197" spans="1:5" s="137" customFormat="1" x14ac:dyDescent="0.2">
      <c r="A197" s="138"/>
      <c r="B197" s="138"/>
      <c r="C197" s="138"/>
      <c r="D197" s="138"/>
      <c r="E197" s="138"/>
    </row>
    <row r="198" spans="1:5" s="137" customFormat="1" x14ac:dyDescent="0.2">
      <c r="A198" s="138"/>
      <c r="B198" s="138"/>
      <c r="C198" s="138"/>
      <c r="D198" s="138"/>
      <c r="E198" s="138"/>
    </row>
    <row r="199" spans="1:5" s="137" customFormat="1" x14ac:dyDescent="0.2">
      <c r="A199" s="138"/>
      <c r="B199" s="138"/>
      <c r="C199" s="138"/>
      <c r="D199" s="138"/>
      <c r="E199" s="138"/>
    </row>
    <row r="200" spans="1:5" s="137" customFormat="1" x14ac:dyDescent="0.2">
      <c r="A200" s="138"/>
      <c r="B200" s="138"/>
      <c r="C200" s="138"/>
      <c r="D200" s="138"/>
      <c r="E200" s="138"/>
    </row>
    <row r="201" spans="1:5" s="137" customFormat="1" x14ac:dyDescent="0.2">
      <c r="A201" s="138"/>
      <c r="B201" s="138"/>
      <c r="C201" s="138"/>
      <c r="D201" s="138"/>
      <c r="E201" s="138"/>
    </row>
    <row r="202" spans="1:5" s="137" customFormat="1" x14ac:dyDescent="0.2">
      <c r="A202" s="138"/>
      <c r="B202" s="138"/>
      <c r="C202" s="138"/>
      <c r="D202" s="138"/>
      <c r="E202" s="138"/>
    </row>
    <row r="203" spans="1:5" s="137" customFormat="1" x14ac:dyDescent="0.2">
      <c r="A203" s="138"/>
      <c r="B203" s="138"/>
      <c r="C203" s="138"/>
      <c r="D203" s="138"/>
      <c r="E203" s="138"/>
    </row>
    <row r="204" spans="1:5" s="137" customFormat="1" x14ac:dyDescent="0.2">
      <c r="A204" s="138"/>
      <c r="B204" s="138"/>
      <c r="C204" s="138"/>
      <c r="D204" s="138"/>
      <c r="E204" s="138"/>
    </row>
    <row r="205" spans="1:5" s="137" customFormat="1" x14ac:dyDescent="0.2">
      <c r="A205" s="138"/>
      <c r="B205" s="138"/>
      <c r="C205" s="138"/>
      <c r="D205" s="138"/>
      <c r="E205" s="138"/>
    </row>
    <row r="206" spans="1:5" s="137" customFormat="1" x14ac:dyDescent="0.2">
      <c r="A206" s="138"/>
      <c r="B206" s="138"/>
      <c r="C206" s="138"/>
      <c r="D206" s="138"/>
      <c r="E206" s="138"/>
    </row>
    <row r="207" spans="1:5" s="137" customFormat="1" x14ac:dyDescent="0.2">
      <c r="A207" s="138"/>
      <c r="B207" s="138"/>
      <c r="C207" s="138"/>
      <c r="D207" s="138"/>
      <c r="E207" s="138"/>
    </row>
    <row r="208" spans="1:5" s="137" customFormat="1" x14ac:dyDescent="0.2">
      <c r="A208" s="138"/>
      <c r="B208" s="138"/>
      <c r="C208" s="138"/>
      <c r="D208" s="138"/>
      <c r="E208" s="138"/>
    </row>
    <row r="209" spans="1:5" s="137" customFormat="1" x14ac:dyDescent="0.2">
      <c r="A209" s="138"/>
      <c r="B209" s="138"/>
      <c r="C209" s="138"/>
      <c r="D209" s="138"/>
      <c r="E209" s="138"/>
    </row>
    <row r="210" spans="1:5" s="137" customFormat="1" x14ac:dyDescent="0.2">
      <c r="A210" s="138"/>
      <c r="B210" s="138"/>
      <c r="C210" s="138"/>
      <c r="D210" s="138"/>
      <c r="E210" s="138"/>
    </row>
    <row r="211" spans="1:5" s="137" customFormat="1" x14ac:dyDescent="0.2">
      <c r="A211" s="138"/>
      <c r="B211" s="138"/>
      <c r="C211" s="138"/>
      <c r="D211" s="138"/>
      <c r="E211" s="138"/>
    </row>
    <row r="212" spans="1:5" s="137" customFormat="1" x14ac:dyDescent="0.2">
      <c r="A212" s="138"/>
      <c r="B212" s="138"/>
      <c r="C212" s="138"/>
      <c r="D212" s="138"/>
      <c r="E212" s="138"/>
    </row>
    <row r="213" spans="1:5" s="137" customFormat="1" x14ac:dyDescent="0.2">
      <c r="A213" s="138"/>
      <c r="B213" s="138"/>
      <c r="C213" s="138"/>
      <c r="D213" s="138"/>
      <c r="E213" s="138"/>
    </row>
    <row r="214" spans="1:5" s="137" customFormat="1" x14ac:dyDescent="0.2">
      <c r="A214" s="138"/>
      <c r="B214" s="138"/>
      <c r="C214" s="138"/>
      <c r="D214" s="138"/>
      <c r="E214" s="138"/>
    </row>
    <row r="215" spans="1:5" s="137" customFormat="1" x14ac:dyDescent="0.2">
      <c r="A215" s="138"/>
      <c r="B215" s="138"/>
      <c r="C215" s="138"/>
      <c r="D215" s="138"/>
      <c r="E215" s="138"/>
    </row>
    <row r="216" spans="1:5" s="137" customFormat="1" x14ac:dyDescent="0.2">
      <c r="A216" s="138"/>
      <c r="B216" s="138"/>
      <c r="C216" s="138"/>
      <c r="D216" s="138"/>
      <c r="E216" s="138"/>
    </row>
    <row r="217" spans="1:5" s="137" customFormat="1" x14ac:dyDescent="0.2">
      <c r="A217" s="138"/>
      <c r="B217" s="138"/>
      <c r="C217" s="138"/>
      <c r="D217" s="138"/>
      <c r="E217" s="138"/>
    </row>
    <row r="218" spans="1:5" s="137" customFormat="1" x14ac:dyDescent="0.2">
      <c r="A218" s="138"/>
      <c r="B218" s="138"/>
      <c r="C218" s="138"/>
      <c r="D218" s="138"/>
      <c r="E218" s="138"/>
    </row>
    <row r="219" spans="1:5" s="137" customFormat="1" x14ac:dyDescent="0.2">
      <c r="A219" s="138"/>
      <c r="B219" s="138"/>
      <c r="C219" s="138"/>
      <c r="D219" s="138"/>
      <c r="E219" s="138"/>
    </row>
    <row r="220" spans="1:5" s="137" customFormat="1" x14ac:dyDescent="0.2">
      <c r="A220" s="138"/>
      <c r="B220" s="138"/>
      <c r="C220" s="138"/>
      <c r="D220" s="138"/>
      <c r="E220" s="138"/>
    </row>
    <row r="221" spans="1:5" s="137" customFormat="1" x14ac:dyDescent="0.2">
      <c r="A221" s="138"/>
      <c r="B221" s="138"/>
      <c r="C221" s="138"/>
      <c r="D221" s="138"/>
      <c r="E221" s="138"/>
    </row>
    <row r="222" spans="1:5" s="137" customFormat="1" x14ac:dyDescent="0.2">
      <c r="A222" s="138"/>
      <c r="B222" s="138"/>
      <c r="C222" s="138"/>
      <c r="D222" s="138"/>
      <c r="E222" s="138"/>
    </row>
    <row r="223" spans="1:5" s="137" customFormat="1" x14ac:dyDescent="0.2">
      <c r="A223" s="138"/>
      <c r="B223" s="138"/>
      <c r="C223" s="138"/>
      <c r="D223" s="138"/>
      <c r="E223" s="138"/>
    </row>
    <row r="224" spans="1:5" s="137" customFormat="1" x14ac:dyDescent="0.2">
      <c r="A224" s="138"/>
      <c r="B224" s="138"/>
      <c r="C224" s="138"/>
      <c r="D224" s="138"/>
      <c r="E224" s="138"/>
    </row>
    <row r="225" spans="1:5" s="137" customFormat="1" x14ac:dyDescent="0.2">
      <c r="A225" s="138"/>
      <c r="B225" s="138"/>
      <c r="C225" s="138"/>
      <c r="D225" s="138"/>
      <c r="E225" s="138"/>
    </row>
    <row r="226" spans="1:5" s="137" customFormat="1" x14ac:dyDescent="0.2">
      <c r="A226" s="138"/>
      <c r="B226" s="138"/>
      <c r="C226" s="138"/>
      <c r="D226" s="138"/>
      <c r="E226" s="138"/>
    </row>
    <row r="227" spans="1:5" s="137" customFormat="1" x14ac:dyDescent="0.2">
      <c r="A227" s="138"/>
      <c r="B227" s="138"/>
      <c r="C227" s="138"/>
      <c r="D227" s="138"/>
      <c r="E227" s="138"/>
    </row>
    <row r="228" spans="1:5" s="137" customFormat="1" x14ac:dyDescent="0.2">
      <c r="A228" s="138"/>
      <c r="B228" s="138"/>
      <c r="C228" s="138"/>
      <c r="D228" s="138"/>
      <c r="E228" s="138"/>
    </row>
    <row r="229" spans="1:5" s="137" customFormat="1" x14ac:dyDescent="0.2">
      <c r="A229" s="138"/>
      <c r="B229" s="138"/>
      <c r="C229" s="138"/>
      <c r="D229" s="138"/>
      <c r="E229" s="138"/>
    </row>
    <row r="230" spans="1:5" s="137" customFormat="1" x14ac:dyDescent="0.2">
      <c r="A230" s="138"/>
      <c r="B230" s="138"/>
      <c r="C230" s="138"/>
      <c r="D230" s="138"/>
      <c r="E230" s="138"/>
    </row>
    <row r="231" spans="1:5" s="137" customFormat="1" x14ac:dyDescent="0.2">
      <c r="A231" s="138"/>
      <c r="B231" s="138"/>
      <c r="C231" s="138"/>
      <c r="D231" s="138"/>
      <c r="E231" s="138"/>
    </row>
    <row r="232" spans="1:5" s="137" customFormat="1" x14ac:dyDescent="0.2">
      <c r="A232" s="138"/>
      <c r="B232" s="138"/>
      <c r="C232" s="138"/>
      <c r="D232" s="138"/>
      <c r="E232" s="138"/>
    </row>
    <row r="233" spans="1:5" s="137" customFormat="1" x14ac:dyDescent="0.2">
      <c r="A233" s="138"/>
      <c r="B233" s="138"/>
      <c r="C233" s="138"/>
      <c r="D233" s="138"/>
      <c r="E233" s="138"/>
    </row>
    <row r="234" spans="1:5" s="137" customFormat="1" x14ac:dyDescent="0.2">
      <c r="A234" s="138"/>
      <c r="B234" s="138"/>
      <c r="C234" s="138"/>
      <c r="D234" s="138"/>
      <c r="E234" s="138"/>
    </row>
    <row r="235" spans="1:5" s="137" customFormat="1" x14ac:dyDescent="0.2">
      <c r="A235" s="138"/>
      <c r="B235" s="138"/>
      <c r="C235" s="138"/>
      <c r="D235" s="138"/>
      <c r="E235" s="138"/>
    </row>
    <row r="236" spans="1:5" s="137" customFormat="1" x14ac:dyDescent="0.2">
      <c r="A236" s="138"/>
      <c r="B236" s="138"/>
      <c r="C236" s="138"/>
      <c r="D236" s="138"/>
      <c r="E236" s="138"/>
    </row>
    <row r="237" spans="1:5" s="137" customFormat="1" x14ac:dyDescent="0.2">
      <c r="A237" s="138"/>
      <c r="B237" s="138"/>
      <c r="C237" s="138"/>
      <c r="D237" s="138"/>
      <c r="E237" s="138"/>
    </row>
    <row r="238" spans="1:5" s="137" customFormat="1" x14ac:dyDescent="0.2">
      <c r="A238" s="138"/>
      <c r="B238" s="138"/>
      <c r="C238" s="138"/>
      <c r="D238" s="138"/>
      <c r="E238" s="138"/>
    </row>
    <row r="239" spans="1:5" s="137" customFormat="1" x14ac:dyDescent="0.2">
      <c r="A239" s="138"/>
      <c r="B239" s="138"/>
      <c r="C239" s="138"/>
      <c r="D239" s="138"/>
      <c r="E239" s="138"/>
    </row>
    <row r="240" spans="1:5" s="137" customFormat="1" x14ac:dyDescent="0.2">
      <c r="A240" s="138"/>
      <c r="B240" s="138"/>
      <c r="C240" s="138"/>
      <c r="D240" s="138"/>
      <c r="E240" s="138"/>
    </row>
    <row r="241" spans="1:5" s="137" customFormat="1" x14ac:dyDescent="0.2">
      <c r="A241" s="138"/>
      <c r="B241" s="138"/>
      <c r="C241" s="138"/>
      <c r="D241" s="138"/>
      <c r="E241" s="138"/>
    </row>
    <row r="242" spans="1:5" x14ac:dyDescent="0.2">
      <c r="A242" s="138"/>
      <c r="B242" s="138"/>
      <c r="C242" s="138"/>
      <c r="D242" s="138"/>
      <c r="E242" s="138"/>
    </row>
    <row r="243" spans="1:5" x14ac:dyDescent="0.2">
      <c r="A243" s="434" t="s">
        <v>318</v>
      </c>
      <c r="B243" s="434"/>
      <c r="C243" s="434"/>
      <c r="D243" s="434"/>
      <c r="E243" s="434"/>
    </row>
    <row r="244" spans="1:5" x14ac:dyDescent="0.2">
      <c r="A244" s="435" t="s">
        <v>195</v>
      </c>
      <c r="B244" s="435" t="s">
        <v>196</v>
      </c>
      <c r="C244" s="435" t="s">
        <v>197</v>
      </c>
      <c r="D244" s="435" t="s">
        <v>319</v>
      </c>
      <c r="E244" s="435" t="s">
        <v>212</v>
      </c>
    </row>
    <row r="245" spans="1:5" x14ac:dyDescent="0.2">
      <c r="A245" s="436">
        <v>5000</v>
      </c>
      <c r="B245" s="437" t="s">
        <v>320</v>
      </c>
      <c r="C245" s="438">
        <v>0</v>
      </c>
      <c r="D245" s="439">
        <v>1</v>
      </c>
      <c r="E245" s="440"/>
    </row>
    <row r="246" spans="1:5" x14ac:dyDescent="0.2">
      <c r="A246" s="436">
        <v>5100</v>
      </c>
      <c r="B246" s="437" t="s">
        <v>321</v>
      </c>
      <c r="C246" s="438">
        <v>0</v>
      </c>
      <c r="D246" s="439"/>
      <c r="E246" s="440"/>
    </row>
    <row r="247" spans="1:5" x14ac:dyDescent="0.2">
      <c r="A247" s="436">
        <v>5110</v>
      </c>
      <c r="B247" s="437" t="s">
        <v>37</v>
      </c>
      <c r="C247" s="438">
        <v>0</v>
      </c>
      <c r="D247" s="439"/>
      <c r="E247" s="440"/>
    </row>
    <row r="248" spans="1:5" x14ac:dyDescent="0.2">
      <c r="A248" s="436">
        <v>5111</v>
      </c>
      <c r="B248" s="437" t="s">
        <v>322</v>
      </c>
      <c r="C248" s="438">
        <v>0</v>
      </c>
      <c r="D248" s="439"/>
      <c r="E248" s="440"/>
    </row>
    <row r="249" spans="1:5" x14ac:dyDescent="0.2">
      <c r="A249" s="436">
        <v>5112</v>
      </c>
      <c r="B249" s="437" t="s">
        <v>323</v>
      </c>
      <c r="C249" s="438">
        <v>0</v>
      </c>
      <c r="D249" s="439"/>
      <c r="E249" s="440"/>
    </row>
    <row r="250" spans="1:5" x14ac:dyDescent="0.2">
      <c r="A250" s="436">
        <v>5113</v>
      </c>
      <c r="B250" s="437" t="s">
        <v>324</v>
      </c>
      <c r="C250" s="438">
        <v>0</v>
      </c>
      <c r="D250" s="439"/>
      <c r="E250" s="440"/>
    </row>
    <row r="251" spans="1:5" x14ac:dyDescent="0.2">
      <c r="A251" s="436">
        <v>5114</v>
      </c>
      <c r="B251" s="437" t="s">
        <v>325</v>
      </c>
      <c r="C251" s="438">
        <v>0</v>
      </c>
      <c r="D251" s="439"/>
      <c r="E251" s="440"/>
    </row>
    <row r="252" spans="1:5" x14ac:dyDescent="0.2">
      <c r="A252" s="436">
        <v>5115</v>
      </c>
      <c r="B252" s="437" t="s">
        <v>326</v>
      </c>
      <c r="C252" s="438">
        <v>0</v>
      </c>
      <c r="D252" s="439"/>
      <c r="E252" s="440"/>
    </row>
    <row r="253" spans="1:5" x14ac:dyDescent="0.2">
      <c r="A253" s="436">
        <v>5116</v>
      </c>
      <c r="B253" s="437" t="s">
        <v>327</v>
      </c>
      <c r="C253" s="438">
        <v>0</v>
      </c>
      <c r="D253" s="439"/>
      <c r="E253" s="440"/>
    </row>
    <row r="254" spans="1:5" x14ac:dyDescent="0.2">
      <c r="A254" s="436">
        <v>5120</v>
      </c>
      <c r="B254" s="437" t="s">
        <v>16</v>
      </c>
      <c r="C254" s="438">
        <v>0</v>
      </c>
      <c r="D254" s="439"/>
      <c r="E254" s="440"/>
    </row>
    <row r="255" spans="1:5" x14ac:dyDescent="0.2">
      <c r="A255" s="436">
        <v>5121</v>
      </c>
      <c r="B255" s="437" t="s">
        <v>328</v>
      </c>
      <c r="C255" s="438">
        <v>0</v>
      </c>
      <c r="D255" s="439"/>
      <c r="E255" s="440"/>
    </row>
    <row r="256" spans="1:5" x14ac:dyDescent="0.2">
      <c r="A256" s="436">
        <v>5122</v>
      </c>
      <c r="B256" s="437" t="s">
        <v>329</v>
      </c>
      <c r="C256" s="438">
        <v>0</v>
      </c>
      <c r="D256" s="439"/>
      <c r="E256" s="440"/>
    </row>
    <row r="257" spans="1:5" x14ac:dyDescent="0.2">
      <c r="A257" s="436">
        <v>5123</v>
      </c>
      <c r="B257" s="437" t="s">
        <v>330</v>
      </c>
      <c r="C257" s="438">
        <v>0</v>
      </c>
      <c r="D257" s="439"/>
      <c r="E257" s="440"/>
    </row>
    <row r="258" spans="1:5" x14ac:dyDescent="0.2">
      <c r="A258" s="436">
        <v>5124</v>
      </c>
      <c r="B258" s="437" t="s">
        <v>331</v>
      </c>
      <c r="C258" s="438">
        <v>0</v>
      </c>
      <c r="D258" s="439"/>
      <c r="E258" s="440"/>
    </row>
    <row r="259" spans="1:5" x14ac:dyDescent="0.2">
      <c r="A259" s="436">
        <v>5125</v>
      </c>
      <c r="B259" s="437" t="s">
        <v>332</v>
      </c>
      <c r="C259" s="438">
        <v>0</v>
      </c>
      <c r="D259" s="439"/>
      <c r="E259" s="440"/>
    </row>
    <row r="260" spans="1:5" x14ac:dyDescent="0.2">
      <c r="A260" s="436">
        <v>5126</v>
      </c>
      <c r="B260" s="437" t="s">
        <v>333</v>
      </c>
      <c r="C260" s="438">
        <v>0</v>
      </c>
      <c r="D260" s="439"/>
      <c r="E260" s="440"/>
    </row>
    <row r="261" spans="1:5" x14ac:dyDescent="0.2">
      <c r="A261" s="436">
        <v>5127</v>
      </c>
      <c r="B261" s="437" t="s">
        <v>334</v>
      </c>
      <c r="C261" s="438">
        <v>0</v>
      </c>
      <c r="D261" s="439"/>
      <c r="E261" s="440"/>
    </row>
    <row r="262" spans="1:5" x14ac:dyDescent="0.2">
      <c r="A262" s="436">
        <v>5128</v>
      </c>
      <c r="B262" s="437" t="s">
        <v>335</v>
      </c>
      <c r="C262" s="438">
        <v>0</v>
      </c>
      <c r="D262" s="439"/>
      <c r="E262" s="440"/>
    </row>
    <row r="263" spans="1:5" x14ac:dyDescent="0.2">
      <c r="A263" s="436">
        <v>5129</v>
      </c>
      <c r="B263" s="437" t="s">
        <v>336</v>
      </c>
      <c r="C263" s="438">
        <v>0</v>
      </c>
      <c r="D263" s="439"/>
      <c r="E263" s="440"/>
    </row>
    <row r="264" spans="1:5" x14ac:dyDescent="0.2">
      <c r="A264" s="436">
        <v>5130</v>
      </c>
      <c r="B264" s="437" t="s">
        <v>17</v>
      </c>
      <c r="C264" s="438">
        <v>0</v>
      </c>
      <c r="D264" s="439"/>
      <c r="E264" s="440"/>
    </row>
    <row r="265" spans="1:5" x14ac:dyDescent="0.2">
      <c r="A265" s="436">
        <v>5131</v>
      </c>
      <c r="B265" s="437" t="s">
        <v>337</v>
      </c>
      <c r="C265" s="438">
        <v>0</v>
      </c>
      <c r="D265" s="439"/>
      <c r="E265" s="440"/>
    </row>
    <row r="266" spans="1:5" x14ac:dyDescent="0.2">
      <c r="A266" s="436">
        <v>5132</v>
      </c>
      <c r="B266" s="437" t="s">
        <v>338</v>
      </c>
      <c r="C266" s="438">
        <v>0</v>
      </c>
      <c r="D266" s="439"/>
      <c r="E266" s="440"/>
    </row>
    <row r="267" spans="1:5" x14ac:dyDescent="0.2">
      <c r="A267" s="436">
        <v>5133</v>
      </c>
      <c r="B267" s="437" t="s">
        <v>339</v>
      </c>
      <c r="C267" s="438">
        <v>0</v>
      </c>
      <c r="D267" s="439"/>
      <c r="E267" s="440"/>
    </row>
    <row r="268" spans="1:5" x14ac:dyDescent="0.2">
      <c r="A268" s="436">
        <v>5134</v>
      </c>
      <c r="B268" s="437" t="s">
        <v>340</v>
      </c>
      <c r="C268" s="438">
        <v>0</v>
      </c>
      <c r="D268" s="439"/>
      <c r="E268" s="440"/>
    </row>
    <row r="269" spans="1:5" x14ac:dyDescent="0.2">
      <c r="A269" s="436">
        <v>5135</v>
      </c>
      <c r="B269" s="437" t="s">
        <v>341</v>
      </c>
      <c r="C269" s="438">
        <v>0</v>
      </c>
      <c r="D269" s="439"/>
      <c r="E269" s="440"/>
    </row>
    <row r="270" spans="1:5" x14ac:dyDescent="0.2">
      <c r="A270" s="436">
        <v>5136</v>
      </c>
      <c r="B270" s="437" t="s">
        <v>342</v>
      </c>
      <c r="C270" s="438">
        <v>0</v>
      </c>
      <c r="D270" s="439"/>
      <c r="E270" s="440"/>
    </row>
    <row r="271" spans="1:5" x14ac:dyDescent="0.2">
      <c r="A271" s="436">
        <v>5137</v>
      </c>
      <c r="B271" s="437" t="s">
        <v>343</v>
      </c>
      <c r="C271" s="438">
        <v>0</v>
      </c>
      <c r="D271" s="439"/>
      <c r="E271" s="440"/>
    </row>
    <row r="272" spans="1:5" x14ac:dyDescent="0.2">
      <c r="A272" s="436">
        <v>5138</v>
      </c>
      <c r="B272" s="437" t="s">
        <v>344</v>
      </c>
      <c r="C272" s="438">
        <v>0</v>
      </c>
      <c r="D272" s="439"/>
      <c r="E272" s="440"/>
    </row>
    <row r="273" spans="1:5" x14ac:dyDescent="0.2">
      <c r="A273" s="436">
        <v>5139</v>
      </c>
      <c r="B273" s="437" t="s">
        <v>345</v>
      </c>
      <c r="C273" s="438">
        <v>0</v>
      </c>
      <c r="D273" s="439"/>
      <c r="E273" s="440"/>
    </row>
    <row r="274" spans="1:5" x14ac:dyDescent="0.2">
      <c r="A274" s="436">
        <v>5200</v>
      </c>
      <c r="B274" s="437" t="s">
        <v>346</v>
      </c>
      <c r="C274" s="438">
        <v>0</v>
      </c>
      <c r="D274" s="439"/>
      <c r="E274" s="440"/>
    </row>
    <row r="275" spans="1:5" x14ac:dyDescent="0.2">
      <c r="A275" s="436">
        <v>5210</v>
      </c>
      <c r="B275" s="437" t="s">
        <v>18</v>
      </c>
      <c r="C275" s="438">
        <v>0</v>
      </c>
      <c r="D275" s="439"/>
      <c r="E275" s="440"/>
    </row>
    <row r="276" spans="1:5" x14ac:dyDescent="0.2">
      <c r="A276" s="436">
        <v>5211</v>
      </c>
      <c r="B276" s="437" t="s">
        <v>347</v>
      </c>
      <c r="C276" s="438">
        <v>0</v>
      </c>
      <c r="D276" s="439"/>
      <c r="E276" s="440"/>
    </row>
    <row r="277" spans="1:5" x14ac:dyDescent="0.2">
      <c r="A277" s="436">
        <v>5212</v>
      </c>
      <c r="B277" s="437" t="s">
        <v>348</v>
      </c>
      <c r="C277" s="438">
        <v>0</v>
      </c>
      <c r="D277" s="439"/>
      <c r="E277" s="440"/>
    </row>
    <row r="278" spans="1:5" x14ac:dyDescent="0.2">
      <c r="A278" s="436">
        <v>5220</v>
      </c>
      <c r="B278" s="437" t="s">
        <v>19</v>
      </c>
      <c r="C278" s="438">
        <v>0</v>
      </c>
      <c r="D278" s="439"/>
      <c r="E278" s="440"/>
    </row>
    <row r="279" spans="1:5" x14ac:dyDescent="0.2">
      <c r="A279" s="436">
        <v>5221</v>
      </c>
      <c r="B279" s="437" t="s">
        <v>349</v>
      </c>
      <c r="C279" s="438">
        <v>0</v>
      </c>
      <c r="D279" s="439"/>
      <c r="E279" s="440"/>
    </row>
    <row r="280" spans="1:5" x14ac:dyDescent="0.2">
      <c r="A280" s="436">
        <v>5222</v>
      </c>
      <c r="B280" s="437" t="s">
        <v>350</v>
      </c>
      <c r="C280" s="438">
        <v>0</v>
      </c>
      <c r="D280" s="439"/>
      <c r="E280" s="440"/>
    </row>
    <row r="281" spans="1:5" x14ac:dyDescent="0.2">
      <c r="A281" s="436">
        <v>5230</v>
      </c>
      <c r="B281" s="437" t="s">
        <v>20</v>
      </c>
      <c r="C281" s="438">
        <v>0</v>
      </c>
      <c r="D281" s="439"/>
      <c r="E281" s="440"/>
    </row>
    <row r="282" spans="1:5" x14ac:dyDescent="0.2">
      <c r="A282" s="436">
        <v>5231</v>
      </c>
      <c r="B282" s="437" t="s">
        <v>351</v>
      </c>
      <c r="C282" s="438">
        <v>0</v>
      </c>
      <c r="D282" s="439"/>
      <c r="E282" s="440"/>
    </row>
    <row r="283" spans="1:5" x14ac:dyDescent="0.2">
      <c r="A283" s="436">
        <v>5232</v>
      </c>
      <c r="B283" s="437" t="s">
        <v>352</v>
      </c>
      <c r="C283" s="438">
        <v>0</v>
      </c>
      <c r="D283" s="439"/>
      <c r="E283" s="440"/>
    </row>
    <row r="284" spans="1:5" x14ac:dyDescent="0.2">
      <c r="A284" s="436">
        <v>5240</v>
      </c>
      <c r="B284" s="437" t="s">
        <v>21</v>
      </c>
      <c r="C284" s="438">
        <v>0</v>
      </c>
      <c r="D284" s="439"/>
      <c r="E284" s="440"/>
    </row>
    <row r="285" spans="1:5" x14ac:dyDescent="0.2">
      <c r="A285" s="436">
        <v>5241</v>
      </c>
      <c r="B285" s="437" t="s">
        <v>353</v>
      </c>
      <c r="C285" s="438">
        <v>0</v>
      </c>
      <c r="D285" s="439"/>
      <c r="E285" s="440"/>
    </row>
    <row r="286" spans="1:5" x14ac:dyDescent="0.2">
      <c r="A286" s="436">
        <v>5242</v>
      </c>
      <c r="B286" s="437" t="s">
        <v>354</v>
      </c>
      <c r="C286" s="438">
        <v>0</v>
      </c>
      <c r="D286" s="439"/>
      <c r="E286" s="440"/>
    </row>
    <row r="287" spans="1:5" x14ac:dyDescent="0.2">
      <c r="A287" s="436">
        <v>5243</v>
      </c>
      <c r="B287" s="437" t="s">
        <v>355</v>
      </c>
      <c r="C287" s="438">
        <v>0</v>
      </c>
      <c r="D287" s="439"/>
      <c r="E287" s="440"/>
    </row>
    <row r="288" spans="1:5" x14ac:dyDescent="0.2">
      <c r="A288" s="436">
        <v>5244</v>
      </c>
      <c r="B288" s="437" t="s">
        <v>356</v>
      </c>
      <c r="C288" s="438">
        <v>0</v>
      </c>
      <c r="D288" s="439"/>
      <c r="E288" s="440"/>
    </row>
    <row r="289" spans="1:5" x14ac:dyDescent="0.2">
      <c r="A289" s="436">
        <v>5250</v>
      </c>
      <c r="B289" s="437" t="s">
        <v>22</v>
      </c>
      <c r="C289" s="438">
        <v>0</v>
      </c>
      <c r="D289" s="439"/>
      <c r="E289" s="440"/>
    </row>
    <row r="290" spans="1:5" x14ac:dyDescent="0.2">
      <c r="A290" s="436">
        <v>5251</v>
      </c>
      <c r="B290" s="437" t="s">
        <v>357</v>
      </c>
      <c r="C290" s="438">
        <v>0</v>
      </c>
      <c r="D290" s="439"/>
      <c r="E290" s="440"/>
    </row>
    <row r="291" spans="1:5" x14ac:dyDescent="0.2">
      <c r="A291" s="436">
        <v>5252</v>
      </c>
      <c r="B291" s="437" t="s">
        <v>358</v>
      </c>
      <c r="C291" s="438">
        <v>0</v>
      </c>
      <c r="D291" s="439"/>
      <c r="E291" s="440"/>
    </row>
    <row r="292" spans="1:5" x14ac:dyDescent="0.2">
      <c r="A292" s="436">
        <v>5259</v>
      </c>
      <c r="B292" s="437" t="s">
        <v>359</v>
      </c>
      <c r="C292" s="438">
        <v>0</v>
      </c>
      <c r="D292" s="439"/>
      <c r="E292" s="440"/>
    </row>
    <row r="293" spans="1:5" x14ac:dyDescent="0.2">
      <c r="A293" s="436">
        <v>5260</v>
      </c>
      <c r="B293" s="437" t="s">
        <v>23</v>
      </c>
      <c r="C293" s="438">
        <v>0</v>
      </c>
      <c r="D293" s="439"/>
      <c r="E293" s="440"/>
    </row>
    <row r="294" spans="1:5" x14ac:dyDescent="0.2">
      <c r="A294" s="436">
        <v>5261</v>
      </c>
      <c r="B294" s="437" t="s">
        <v>360</v>
      </c>
      <c r="C294" s="438">
        <v>0</v>
      </c>
      <c r="D294" s="439"/>
      <c r="E294" s="440"/>
    </row>
    <row r="295" spans="1:5" x14ac:dyDescent="0.2">
      <c r="A295" s="436">
        <v>5262</v>
      </c>
      <c r="B295" s="437" t="s">
        <v>361</v>
      </c>
      <c r="C295" s="438">
        <v>0</v>
      </c>
      <c r="D295" s="439"/>
      <c r="E295" s="440"/>
    </row>
    <row r="296" spans="1:5" x14ac:dyDescent="0.2">
      <c r="A296" s="436">
        <v>5270</v>
      </c>
      <c r="B296" s="437" t="s">
        <v>24</v>
      </c>
      <c r="C296" s="438">
        <v>0</v>
      </c>
      <c r="D296" s="439"/>
      <c r="E296" s="440"/>
    </row>
    <row r="297" spans="1:5" x14ac:dyDescent="0.2">
      <c r="A297" s="436">
        <v>5271</v>
      </c>
      <c r="B297" s="437" t="s">
        <v>362</v>
      </c>
      <c r="C297" s="438">
        <v>0</v>
      </c>
      <c r="D297" s="439"/>
      <c r="E297" s="440"/>
    </row>
    <row r="298" spans="1:5" x14ac:dyDescent="0.2">
      <c r="A298" s="436">
        <v>5280</v>
      </c>
      <c r="B298" s="437" t="s">
        <v>6</v>
      </c>
      <c r="C298" s="438">
        <v>0</v>
      </c>
      <c r="D298" s="439"/>
      <c r="E298" s="440"/>
    </row>
    <row r="299" spans="1:5" x14ac:dyDescent="0.2">
      <c r="A299" s="436">
        <v>5281</v>
      </c>
      <c r="B299" s="437" t="s">
        <v>363</v>
      </c>
      <c r="C299" s="438">
        <v>0</v>
      </c>
      <c r="D299" s="439"/>
      <c r="E299" s="440"/>
    </row>
    <row r="300" spans="1:5" x14ac:dyDescent="0.2">
      <c r="A300" s="436">
        <v>5282</v>
      </c>
      <c r="B300" s="437" t="s">
        <v>364</v>
      </c>
      <c r="C300" s="438">
        <v>0</v>
      </c>
      <c r="D300" s="439"/>
      <c r="E300" s="440"/>
    </row>
    <row r="301" spans="1:5" x14ac:dyDescent="0.2">
      <c r="A301" s="436">
        <v>5283</v>
      </c>
      <c r="B301" s="437" t="s">
        <v>365</v>
      </c>
      <c r="C301" s="438">
        <v>0</v>
      </c>
      <c r="D301" s="439"/>
      <c r="E301" s="440"/>
    </row>
    <row r="302" spans="1:5" x14ac:dyDescent="0.2">
      <c r="A302" s="436">
        <v>5284</v>
      </c>
      <c r="B302" s="437" t="s">
        <v>366</v>
      </c>
      <c r="C302" s="438">
        <v>0</v>
      </c>
      <c r="D302" s="439"/>
      <c r="E302" s="440"/>
    </row>
    <row r="303" spans="1:5" x14ac:dyDescent="0.2">
      <c r="A303" s="436">
        <v>5285</v>
      </c>
      <c r="B303" s="437" t="s">
        <v>367</v>
      </c>
      <c r="C303" s="438">
        <v>0</v>
      </c>
      <c r="D303" s="439"/>
      <c r="E303" s="440"/>
    </row>
    <row r="304" spans="1:5" x14ac:dyDescent="0.2">
      <c r="A304" s="436">
        <v>5290</v>
      </c>
      <c r="B304" s="437" t="s">
        <v>25</v>
      </c>
      <c r="C304" s="438">
        <v>0</v>
      </c>
      <c r="D304" s="439"/>
      <c r="E304" s="440"/>
    </row>
    <row r="305" spans="1:5" x14ac:dyDescent="0.2">
      <c r="A305" s="436">
        <v>5291</v>
      </c>
      <c r="B305" s="437" t="s">
        <v>368</v>
      </c>
      <c r="C305" s="438">
        <v>0</v>
      </c>
      <c r="D305" s="439"/>
      <c r="E305" s="440"/>
    </row>
    <row r="306" spans="1:5" x14ac:dyDescent="0.2">
      <c r="A306" s="436">
        <v>5292</v>
      </c>
      <c r="B306" s="437" t="s">
        <v>369</v>
      </c>
      <c r="C306" s="438">
        <v>0</v>
      </c>
      <c r="D306" s="439"/>
      <c r="E306" s="440"/>
    </row>
    <row r="307" spans="1:5" x14ac:dyDescent="0.2">
      <c r="A307" s="436">
        <v>5300</v>
      </c>
      <c r="B307" s="437" t="s">
        <v>370</v>
      </c>
      <c r="C307" s="438">
        <v>0</v>
      </c>
      <c r="D307" s="439"/>
      <c r="E307" s="440"/>
    </row>
    <row r="308" spans="1:5" x14ac:dyDescent="0.2">
      <c r="A308" s="436">
        <v>5310</v>
      </c>
      <c r="B308" s="437" t="s">
        <v>3</v>
      </c>
      <c r="C308" s="438">
        <v>0</v>
      </c>
      <c r="D308" s="439"/>
      <c r="E308" s="440"/>
    </row>
    <row r="309" spans="1:5" x14ac:dyDescent="0.2">
      <c r="A309" s="436">
        <v>5311</v>
      </c>
      <c r="B309" s="437" t="s">
        <v>371</v>
      </c>
      <c r="C309" s="438">
        <v>0</v>
      </c>
      <c r="D309" s="439"/>
      <c r="E309" s="440"/>
    </row>
    <row r="310" spans="1:5" x14ac:dyDescent="0.2">
      <c r="A310" s="436">
        <v>5312</v>
      </c>
      <c r="B310" s="437" t="s">
        <v>372</v>
      </c>
      <c r="C310" s="438">
        <v>0</v>
      </c>
      <c r="D310" s="439"/>
      <c r="E310" s="440"/>
    </row>
    <row r="311" spans="1:5" x14ac:dyDescent="0.2">
      <c r="A311" s="436">
        <v>5320</v>
      </c>
      <c r="B311" s="437" t="s">
        <v>4</v>
      </c>
      <c r="C311" s="438">
        <v>0</v>
      </c>
      <c r="D311" s="439"/>
      <c r="E311" s="440"/>
    </row>
    <row r="312" spans="1:5" x14ac:dyDescent="0.2">
      <c r="A312" s="436">
        <v>5321</v>
      </c>
      <c r="B312" s="437" t="s">
        <v>373</v>
      </c>
      <c r="C312" s="438">
        <v>0</v>
      </c>
      <c r="D312" s="439"/>
      <c r="E312" s="440"/>
    </row>
    <row r="313" spans="1:5" x14ac:dyDescent="0.2">
      <c r="A313" s="436">
        <v>5322</v>
      </c>
      <c r="B313" s="437" t="s">
        <v>374</v>
      </c>
      <c r="C313" s="438">
        <v>0</v>
      </c>
      <c r="D313" s="439"/>
      <c r="E313" s="440"/>
    </row>
    <row r="314" spans="1:5" x14ac:dyDescent="0.2">
      <c r="A314" s="436">
        <v>5330</v>
      </c>
      <c r="B314" s="437" t="s">
        <v>5</v>
      </c>
      <c r="C314" s="438">
        <v>0</v>
      </c>
      <c r="D314" s="439"/>
      <c r="E314" s="440"/>
    </row>
    <row r="315" spans="1:5" x14ac:dyDescent="0.2">
      <c r="A315" s="436">
        <v>5331</v>
      </c>
      <c r="B315" s="437" t="s">
        <v>375</v>
      </c>
      <c r="C315" s="438">
        <v>0</v>
      </c>
      <c r="D315" s="439"/>
      <c r="E315" s="440"/>
    </row>
    <row r="316" spans="1:5" x14ac:dyDescent="0.2">
      <c r="A316" s="436">
        <v>5332</v>
      </c>
      <c r="B316" s="437" t="s">
        <v>376</v>
      </c>
      <c r="C316" s="438">
        <v>0</v>
      </c>
      <c r="D316" s="439"/>
      <c r="E316" s="440"/>
    </row>
    <row r="317" spans="1:5" x14ac:dyDescent="0.2">
      <c r="A317" s="436">
        <v>5400</v>
      </c>
      <c r="B317" s="437" t="s">
        <v>377</v>
      </c>
      <c r="C317" s="438">
        <v>0</v>
      </c>
      <c r="D317" s="439"/>
      <c r="E317" s="440"/>
    </row>
    <row r="318" spans="1:5" x14ac:dyDescent="0.2">
      <c r="A318" s="436">
        <v>5410</v>
      </c>
      <c r="B318" s="437" t="s">
        <v>26</v>
      </c>
      <c r="C318" s="438">
        <v>0</v>
      </c>
      <c r="D318" s="439"/>
      <c r="E318" s="440"/>
    </row>
    <row r="319" spans="1:5" x14ac:dyDescent="0.2">
      <c r="A319" s="436">
        <v>5411</v>
      </c>
      <c r="B319" s="437" t="s">
        <v>378</v>
      </c>
      <c r="C319" s="438">
        <v>0</v>
      </c>
      <c r="D319" s="439"/>
      <c r="E319" s="440"/>
    </row>
    <row r="320" spans="1:5" x14ac:dyDescent="0.2">
      <c r="A320" s="436">
        <v>5412</v>
      </c>
      <c r="B320" s="437" t="s">
        <v>379</v>
      </c>
      <c r="C320" s="438">
        <v>0</v>
      </c>
      <c r="D320" s="439"/>
      <c r="E320" s="440"/>
    </row>
    <row r="321" spans="1:5" x14ac:dyDescent="0.2">
      <c r="A321" s="436">
        <v>5420</v>
      </c>
      <c r="B321" s="437" t="s">
        <v>27</v>
      </c>
      <c r="C321" s="438">
        <v>0</v>
      </c>
      <c r="D321" s="439"/>
      <c r="E321" s="440"/>
    </row>
    <row r="322" spans="1:5" x14ac:dyDescent="0.2">
      <c r="A322" s="436">
        <v>5421</v>
      </c>
      <c r="B322" s="437" t="s">
        <v>380</v>
      </c>
      <c r="C322" s="438">
        <v>0</v>
      </c>
      <c r="D322" s="439"/>
      <c r="E322" s="440"/>
    </row>
    <row r="323" spans="1:5" x14ac:dyDescent="0.2">
      <c r="A323" s="436">
        <v>5422</v>
      </c>
      <c r="B323" s="437" t="s">
        <v>381</v>
      </c>
      <c r="C323" s="438">
        <v>0</v>
      </c>
      <c r="D323" s="439"/>
      <c r="E323" s="440"/>
    </row>
    <row r="324" spans="1:5" x14ac:dyDescent="0.2">
      <c r="A324" s="436">
        <v>5430</v>
      </c>
      <c r="B324" s="437" t="s">
        <v>28</v>
      </c>
      <c r="C324" s="438">
        <v>0</v>
      </c>
      <c r="D324" s="439"/>
      <c r="E324" s="440"/>
    </row>
    <row r="325" spans="1:5" x14ac:dyDescent="0.2">
      <c r="A325" s="436">
        <v>5431</v>
      </c>
      <c r="B325" s="437" t="s">
        <v>382</v>
      </c>
      <c r="C325" s="438">
        <v>0</v>
      </c>
      <c r="D325" s="439"/>
      <c r="E325" s="440"/>
    </row>
    <row r="326" spans="1:5" x14ac:dyDescent="0.2">
      <c r="A326" s="436">
        <v>5432</v>
      </c>
      <c r="B326" s="437" t="s">
        <v>383</v>
      </c>
      <c r="C326" s="438">
        <v>0</v>
      </c>
      <c r="D326" s="439"/>
      <c r="E326" s="440"/>
    </row>
    <row r="327" spans="1:5" x14ac:dyDescent="0.2">
      <c r="A327" s="436">
        <v>5440</v>
      </c>
      <c r="B327" s="437" t="s">
        <v>29</v>
      </c>
      <c r="C327" s="438">
        <v>0</v>
      </c>
      <c r="D327" s="439"/>
      <c r="E327" s="440"/>
    </row>
    <row r="328" spans="1:5" x14ac:dyDescent="0.2">
      <c r="A328" s="436">
        <v>5441</v>
      </c>
      <c r="B328" s="437" t="s">
        <v>29</v>
      </c>
      <c r="C328" s="438">
        <v>0</v>
      </c>
      <c r="D328" s="439"/>
      <c r="E328" s="440"/>
    </row>
    <row r="329" spans="1:5" x14ac:dyDescent="0.2">
      <c r="A329" s="436">
        <v>5450</v>
      </c>
      <c r="B329" s="437" t="s">
        <v>30</v>
      </c>
      <c r="C329" s="438">
        <v>0</v>
      </c>
      <c r="D329" s="439"/>
      <c r="E329" s="440"/>
    </row>
    <row r="330" spans="1:5" x14ac:dyDescent="0.2">
      <c r="A330" s="436">
        <v>5451</v>
      </c>
      <c r="B330" s="437" t="s">
        <v>384</v>
      </c>
      <c r="C330" s="438">
        <v>0</v>
      </c>
      <c r="D330" s="439"/>
      <c r="E330" s="440"/>
    </row>
    <row r="331" spans="1:5" x14ac:dyDescent="0.2">
      <c r="A331" s="436">
        <v>5452</v>
      </c>
      <c r="B331" s="437" t="s">
        <v>385</v>
      </c>
      <c r="C331" s="438">
        <v>0</v>
      </c>
      <c r="D331" s="439"/>
      <c r="E331" s="440"/>
    </row>
    <row r="332" spans="1:5" x14ac:dyDescent="0.2">
      <c r="A332" s="436">
        <v>5500</v>
      </c>
      <c r="B332" s="437" t="s">
        <v>386</v>
      </c>
      <c r="C332" s="438">
        <v>0</v>
      </c>
      <c r="D332" s="439"/>
      <c r="E332" s="440"/>
    </row>
    <row r="333" spans="1:5" x14ac:dyDescent="0.2">
      <c r="A333" s="436">
        <v>5510</v>
      </c>
      <c r="B333" s="437" t="s">
        <v>31</v>
      </c>
      <c r="C333" s="438">
        <v>0</v>
      </c>
      <c r="D333" s="439"/>
      <c r="E333" s="440"/>
    </row>
    <row r="334" spans="1:5" x14ac:dyDescent="0.2">
      <c r="A334" s="436">
        <v>5511</v>
      </c>
      <c r="B334" s="437" t="s">
        <v>387</v>
      </c>
      <c r="C334" s="438">
        <v>0</v>
      </c>
      <c r="D334" s="439"/>
      <c r="E334" s="440"/>
    </row>
    <row r="335" spans="1:5" x14ac:dyDescent="0.2">
      <c r="A335" s="436">
        <v>5512</v>
      </c>
      <c r="B335" s="437" t="s">
        <v>388</v>
      </c>
      <c r="C335" s="438">
        <v>0</v>
      </c>
      <c r="D335" s="439"/>
      <c r="E335" s="440"/>
    </row>
    <row r="336" spans="1:5" x14ac:dyDescent="0.2">
      <c r="A336" s="436">
        <v>5513</v>
      </c>
      <c r="B336" s="437" t="s">
        <v>389</v>
      </c>
      <c r="C336" s="438">
        <v>0</v>
      </c>
      <c r="D336" s="439"/>
      <c r="E336" s="440"/>
    </row>
    <row r="337" spans="1:5" x14ac:dyDescent="0.2">
      <c r="A337" s="436">
        <v>5514</v>
      </c>
      <c r="B337" s="437" t="s">
        <v>390</v>
      </c>
      <c r="C337" s="438">
        <v>0</v>
      </c>
      <c r="D337" s="439"/>
      <c r="E337" s="440"/>
    </row>
    <row r="338" spans="1:5" x14ac:dyDescent="0.2">
      <c r="A338" s="436">
        <v>5515</v>
      </c>
      <c r="B338" s="437" t="s">
        <v>391</v>
      </c>
      <c r="C338" s="438">
        <v>0</v>
      </c>
      <c r="D338" s="439"/>
      <c r="E338" s="440"/>
    </row>
    <row r="339" spans="1:5" x14ac:dyDescent="0.2">
      <c r="A339" s="436">
        <v>5516</v>
      </c>
      <c r="B339" s="437" t="s">
        <v>392</v>
      </c>
      <c r="C339" s="438">
        <v>0</v>
      </c>
      <c r="D339" s="439"/>
      <c r="E339" s="440"/>
    </row>
    <row r="340" spans="1:5" x14ac:dyDescent="0.2">
      <c r="A340" s="436">
        <v>5517</v>
      </c>
      <c r="B340" s="437" t="s">
        <v>393</v>
      </c>
      <c r="C340" s="438">
        <v>0</v>
      </c>
      <c r="D340" s="439"/>
      <c r="E340" s="440"/>
    </row>
    <row r="341" spans="1:5" x14ac:dyDescent="0.2">
      <c r="A341" s="436">
        <v>5518</v>
      </c>
      <c r="B341" s="437" t="s">
        <v>394</v>
      </c>
      <c r="C341" s="438">
        <v>0</v>
      </c>
      <c r="D341" s="439"/>
      <c r="E341" s="440"/>
    </row>
    <row r="342" spans="1:5" x14ac:dyDescent="0.2">
      <c r="A342" s="436">
        <v>5520</v>
      </c>
      <c r="B342" s="437" t="s">
        <v>7</v>
      </c>
      <c r="C342" s="438">
        <v>0</v>
      </c>
      <c r="D342" s="439"/>
      <c r="E342" s="440"/>
    </row>
    <row r="343" spans="1:5" x14ac:dyDescent="0.2">
      <c r="A343" s="436">
        <v>5521</v>
      </c>
      <c r="B343" s="437" t="s">
        <v>395</v>
      </c>
      <c r="C343" s="438">
        <v>0</v>
      </c>
      <c r="D343" s="439"/>
      <c r="E343" s="440"/>
    </row>
    <row r="344" spans="1:5" x14ac:dyDescent="0.2">
      <c r="A344" s="436">
        <v>5522</v>
      </c>
      <c r="B344" s="437" t="s">
        <v>396</v>
      </c>
      <c r="C344" s="438">
        <v>0</v>
      </c>
      <c r="D344" s="439"/>
      <c r="E344" s="440"/>
    </row>
    <row r="345" spans="1:5" x14ac:dyDescent="0.2">
      <c r="A345" s="436">
        <v>5530</v>
      </c>
      <c r="B345" s="437" t="s">
        <v>32</v>
      </c>
      <c r="C345" s="438">
        <v>0</v>
      </c>
      <c r="D345" s="439"/>
      <c r="E345" s="440"/>
    </row>
    <row r="346" spans="1:5" x14ac:dyDescent="0.2">
      <c r="A346" s="436">
        <v>5531</v>
      </c>
      <c r="B346" s="437" t="s">
        <v>397</v>
      </c>
      <c r="C346" s="438">
        <v>0</v>
      </c>
      <c r="D346" s="439"/>
      <c r="E346" s="440"/>
    </row>
    <row r="347" spans="1:5" x14ac:dyDescent="0.2">
      <c r="A347" s="436">
        <v>5532</v>
      </c>
      <c r="B347" s="437" t="s">
        <v>398</v>
      </c>
      <c r="C347" s="438">
        <v>0</v>
      </c>
      <c r="D347" s="439"/>
      <c r="E347" s="440"/>
    </row>
    <row r="348" spans="1:5" x14ac:dyDescent="0.2">
      <c r="A348" s="436">
        <v>5533</v>
      </c>
      <c r="B348" s="437" t="s">
        <v>399</v>
      </c>
      <c r="C348" s="438">
        <v>0</v>
      </c>
      <c r="D348" s="439"/>
      <c r="E348" s="440"/>
    </row>
    <row r="349" spans="1:5" x14ac:dyDescent="0.2">
      <c r="A349" s="436">
        <v>5534</v>
      </c>
      <c r="B349" s="437" t="s">
        <v>400</v>
      </c>
      <c r="C349" s="438">
        <v>0</v>
      </c>
      <c r="D349" s="439"/>
      <c r="E349" s="440"/>
    </row>
    <row r="350" spans="1:5" x14ac:dyDescent="0.2">
      <c r="A350" s="436">
        <v>5535</v>
      </c>
      <c r="B350" s="437" t="s">
        <v>401</v>
      </c>
      <c r="C350" s="438">
        <v>0</v>
      </c>
      <c r="D350" s="439"/>
      <c r="E350" s="440"/>
    </row>
    <row r="351" spans="1:5" x14ac:dyDescent="0.2">
      <c r="A351" s="436">
        <v>5540</v>
      </c>
      <c r="B351" s="437" t="s">
        <v>54</v>
      </c>
      <c r="C351" s="438">
        <v>0</v>
      </c>
      <c r="D351" s="439"/>
      <c r="E351" s="440"/>
    </row>
    <row r="352" spans="1:5" x14ac:dyDescent="0.2">
      <c r="A352" s="436">
        <v>5541</v>
      </c>
      <c r="B352" s="437" t="s">
        <v>54</v>
      </c>
      <c r="C352" s="438">
        <v>0</v>
      </c>
      <c r="D352" s="439"/>
      <c r="E352" s="440"/>
    </row>
    <row r="353" spans="1:5" x14ac:dyDescent="0.2">
      <c r="A353" s="436">
        <v>5550</v>
      </c>
      <c r="B353" s="437" t="s">
        <v>33</v>
      </c>
      <c r="C353" s="438">
        <v>0</v>
      </c>
      <c r="D353" s="439"/>
      <c r="E353" s="440"/>
    </row>
    <row r="354" spans="1:5" x14ac:dyDescent="0.2">
      <c r="A354" s="436">
        <v>5551</v>
      </c>
      <c r="B354" s="437" t="s">
        <v>33</v>
      </c>
      <c r="C354" s="438">
        <v>0</v>
      </c>
      <c r="D354" s="439"/>
      <c r="E354" s="440"/>
    </row>
    <row r="355" spans="1:5" x14ac:dyDescent="0.2">
      <c r="A355" s="436">
        <v>5590</v>
      </c>
      <c r="B355" s="437" t="s">
        <v>34</v>
      </c>
      <c r="C355" s="438">
        <v>0</v>
      </c>
      <c r="D355" s="439"/>
      <c r="E355" s="440"/>
    </row>
    <row r="356" spans="1:5" x14ac:dyDescent="0.2">
      <c r="A356" s="436">
        <v>5591</v>
      </c>
      <c r="B356" s="437" t="s">
        <v>402</v>
      </c>
      <c r="C356" s="438">
        <v>0</v>
      </c>
      <c r="D356" s="439"/>
      <c r="E356" s="440"/>
    </row>
    <row r="357" spans="1:5" x14ac:dyDescent="0.2">
      <c r="A357" s="436">
        <v>5592</v>
      </c>
      <c r="B357" s="437" t="s">
        <v>403</v>
      </c>
      <c r="C357" s="438">
        <v>0</v>
      </c>
      <c r="D357" s="439"/>
      <c r="E357" s="440"/>
    </row>
    <row r="358" spans="1:5" x14ac:dyDescent="0.2">
      <c r="A358" s="436">
        <v>5593</v>
      </c>
      <c r="B358" s="437" t="s">
        <v>404</v>
      </c>
      <c r="C358" s="438">
        <v>0</v>
      </c>
      <c r="D358" s="439"/>
      <c r="E358" s="440"/>
    </row>
    <row r="359" spans="1:5" x14ac:dyDescent="0.2">
      <c r="A359" s="436">
        <v>5594</v>
      </c>
      <c r="B359" s="437" t="s">
        <v>405</v>
      </c>
      <c r="C359" s="438">
        <v>0</v>
      </c>
      <c r="D359" s="439"/>
      <c r="E359" s="440"/>
    </row>
    <row r="360" spans="1:5" x14ac:dyDescent="0.2">
      <c r="A360" s="436">
        <v>5595</v>
      </c>
      <c r="B360" s="437" t="s">
        <v>406</v>
      </c>
      <c r="C360" s="438">
        <v>0</v>
      </c>
      <c r="D360" s="439"/>
      <c r="E360" s="440"/>
    </row>
    <row r="361" spans="1:5" x14ac:dyDescent="0.2">
      <c r="A361" s="436">
        <v>5596</v>
      </c>
      <c r="B361" s="437" t="s">
        <v>104</v>
      </c>
      <c r="C361" s="438">
        <v>0</v>
      </c>
      <c r="D361" s="439"/>
      <c r="E361" s="440"/>
    </row>
    <row r="362" spans="1:5" x14ac:dyDescent="0.2">
      <c r="A362" s="436">
        <v>5597</v>
      </c>
      <c r="B362" s="437" t="s">
        <v>407</v>
      </c>
      <c r="C362" s="438">
        <v>0</v>
      </c>
      <c r="D362" s="439"/>
      <c r="E362" s="440"/>
    </row>
    <row r="363" spans="1:5" x14ac:dyDescent="0.2">
      <c r="A363" s="436">
        <v>5598</v>
      </c>
      <c r="B363" s="437" t="s">
        <v>408</v>
      </c>
      <c r="C363" s="438">
        <v>0</v>
      </c>
      <c r="D363" s="439"/>
      <c r="E363" s="440"/>
    </row>
    <row r="364" spans="1:5" x14ac:dyDescent="0.2">
      <c r="A364" s="436">
        <v>5599</v>
      </c>
      <c r="B364" s="437" t="s">
        <v>409</v>
      </c>
      <c r="C364" s="438">
        <v>0</v>
      </c>
      <c r="D364" s="439"/>
      <c r="E364" s="440"/>
    </row>
    <row r="365" spans="1:5" x14ac:dyDescent="0.2">
      <c r="A365" s="436">
        <v>5600</v>
      </c>
      <c r="B365" s="437" t="s">
        <v>410</v>
      </c>
      <c r="C365" s="438">
        <v>0</v>
      </c>
      <c r="D365" s="439"/>
      <c r="E365" s="440"/>
    </row>
    <row r="366" spans="1:5" x14ac:dyDescent="0.2">
      <c r="A366" s="436">
        <v>5610</v>
      </c>
      <c r="B366" s="437" t="s">
        <v>38</v>
      </c>
      <c r="C366" s="438">
        <v>0</v>
      </c>
      <c r="D366" s="439"/>
      <c r="E366" s="440"/>
    </row>
    <row r="367" spans="1:5" x14ac:dyDescent="0.2">
      <c r="A367" s="436">
        <v>5611</v>
      </c>
      <c r="B367" s="437" t="s">
        <v>411</v>
      </c>
      <c r="C367" s="438">
        <v>0</v>
      </c>
      <c r="D367" s="439"/>
      <c r="E367" s="440"/>
    </row>
    <row r="369" spans="1:5" x14ac:dyDescent="0.2">
      <c r="A369" s="433" t="s">
        <v>193</v>
      </c>
      <c r="B369" s="429"/>
      <c r="C369" s="429"/>
      <c r="D369" s="429"/>
      <c r="E369" s="429"/>
    </row>
    <row r="370" spans="1:5" x14ac:dyDescent="0.2">
      <c r="A370" s="429" t="s">
        <v>412</v>
      </c>
      <c r="B370" s="429"/>
      <c r="C370" s="429"/>
      <c r="D370" s="429"/>
      <c r="E370" s="429"/>
    </row>
    <row r="371" spans="1:5" x14ac:dyDescent="0.2">
      <c r="A371" s="424" t="s">
        <v>195</v>
      </c>
      <c r="B371" s="424" t="s">
        <v>196</v>
      </c>
      <c r="C371" s="424" t="s">
        <v>197</v>
      </c>
      <c r="D371" s="424" t="s">
        <v>198</v>
      </c>
      <c r="E371" s="424" t="s">
        <v>259</v>
      </c>
    </row>
    <row r="372" spans="1:5" ht="15" x14ac:dyDescent="0.25">
      <c r="A372" s="430">
        <v>3110</v>
      </c>
      <c r="B372" s="427" t="s">
        <v>4</v>
      </c>
      <c r="C372" s="428">
        <v>174601993.63999999</v>
      </c>
      <c r="D372" s="431"/>
      <c r="E372" s="431"/>
    </row>
    <row r="373" spans="1:5" ht="15" x14ac:dyDescent="0.25">
      <c r="A373" s="430">
        <v>3120</v>
      </c>
      <c r="B373" s="427" t="s">
        <v>96</v>
      </c>
      <c r="C373" s="428">
        <v>0</v>
      </c>
      <c r="D373" s="431"/>
      <c r="E373" s="431"/>
    </row>
    <row r="374" spans="1:5" ht="15" x14ac:dyDescent="0.25">
      <c r="A374" s="430">
        <v>3130</v>
      </c>
      <c r="B374" s="427" t="s">
        <v>97</v>
      </c>
      <c r="C374" s="428">
        <v>0</v>
      </c>
      <c r="D374" s="431"/>
      <c r="E374" s="431"/>
    </row>
    <row r="375" spans="1:5" x14ac:dyDescent="0.2">
      <c r="A375" s="137"/>
      <c r="B375" s="137"/>
      <c r="C375" s="137"/>
      <c r="D375" s="137"/>
      <c r="E375" s="137"/>
    </row>
    <row r="376" spans="1:5" x14ac:dyDescent="0.2">
      <c r="A376" s="429" t="s">
        <v>413</v>
      </c>
      <c r="B376" s="429"/>
      <c r="C376" s="429"/>
      <c r="D376" s="429"/>
      <c r="E376" s="429"/>
    </row>
    <row r="377" spans="1:5" x14ac:dyDescent="0.2">
      <c r="A377" s="424" t="s">
        <v>195</v>
      </c>
      <c r="B377" s="424" t="s">
        <v>196</v>
      </c>
      <c r="C377" s="424" t="s">
        <v>197</v>
      </c>
      <c r="D377" s="424" t="s">
        <v>414</v>
      </c>
      <c r="E377" s="424"/>
    </row>
    <row r="378" spans="1:5" ht="15" x14ac:dyDescent="0.25">
      <c r="A378" s="430">
        <v>3210</v>
      </c>
      <c r="B378" s="427" t="s">
        <v>415</v>
      </c>
      <c r="C378" s="428">
        <v>9315635.3800000008</v>
      </c>
      <c r="D378" s="431"/>
      <c r="E378" s="431"/>
    </row>
    <row r="379" spans="1:5" ht="15" x14ac:dyDescent="0.25">
      <c r="A379" s="430">
        <v>3220</v>
      </c>
      <c r="B379" s="427" t="s">
        <v>100</v>
      </c>
      <c r="C379" s="428">
        <v>32790531.920000002</v>
      </c>
      <c r="D379" s="431"/>
      <c r="E379" s="431"/>
    </row>
    <row r="380" spans="1:5" ht="15" x14ac:dyDescent="0.25">
      <c r="A380" s="430">
        <v>3230</v>
      </c>
      <c r="B380" s="427" t="s">
        <v>101</v>
      </c>
      <c r="C380" s="428">
        <v>0</v>
      </c>
      <c r="D380" s="431"/>
      <c r="E380" s="431"/>
    </row>
    <row r="381" spans="1:5" x14ac:dyDescent="0.2">
      <c r="A381" s="430">
        <v>3231</v>
      </c>
      <c r="B381" s="427" t="s">
        <v>416</v>
      </c>
      <c r="C381" s="428">
        <v>0</v>
      </c>
      <c r="D381" s="432"/>
      <c r="E381" s="432"/>
    </row>
    <row r="382" spans="1:5" x14ac:dyDescent="0.2">
      <c r="A382" s="430">
        <v>3232</v>
      </c>
      <c r="B382" s="427" t="s">
        <v>417</v>
      </c>
      <c r="C382" s="428">
        <v>0</v>
      </c>
      <c r="D382" s="432"/>
      <c r="E382" s="432"/>
    </row>
    <row r="383" spans="1:5" x14ac:dyDescent="0.2">
      <c r="A383" s="430">
        <v>3233</v>
      </c>
      <c r="B383" s="427" t="s">
        <v>418</v>
      </c>
      <c r="C383" s="428">
        <v>0</v>
      </c>
      <c r="D383" s="432"/>
      <c r="E383" s="432"/>
    </row>
    <row r="384" spans="1:5" x14ac:dyDescent="0.2">
      <c r="A384" s="430">
        <v>3239</v>
      </c>
      <c r="B384" s="427" t="s">
        <v>419</v>
      </c>
      <c r="C384" s="428">
        <v>0</v>
      </c>
      <c r="D384" s="432"/>
      <c r="E384" s="432"/>
    </row>
    <row r="385" spans="1:5" x14ac:dyDescent="0.2">
      <c r="A385" s="430">
        <v>3240</v>
      </c>
      <c r="B385" s="427" t="s">
        <v>102</v>
      </c>
      <c r="C385" s="428">
        <v>0</v>
      </c>
      <c r="D385" s="432"/>
      <c r="E385" s="432"/>
    </row>
    <row r="386" spans="1:5" x14ac:dyDescent="0.2">
      <c r="A386" s="430">
        <v>3241</v>
      </c>
      <c r="B386" s="427" t="s">
        <v>420</v>
      </c>
      <c r="C386" s="428">
        <v>0</v>
      </c>
      <c r="D386" s="432"/>
      <c r="E386" s="432"/>
    </row>
    <row r="387" spans="1:5" x14ac:dyDescent="0.2">
      <c r="A387" s="430">
        <v>3242</v>
      </c>
      <c r="B387" s="427" t="s">
        <v>421</v>
      </c>
      <c r="C387" s="428">
        <v>0</v>
      </c>
      <c r="D387" s="432"/>
      <c r="E387" s="432"/>
    </row>
    <row r="388" spans="1:5" x14ac:dyDescent="0.2">
      <c r="A388" s="430">
        <v>3243</v>
      </c>
      <c r="B388" s="427" t="s">
        <v>422</v>
      </c>
      <c r="C388" s="428">
        <v>0</v>
      </c>
      <c r="D388" s="432"/>
      <c r="E388" s="432"/>
    </row>
    <row r="389" spans="1:5" x14ac:dyDescent="0.2">
      <c r="A389" s="430">
        <v>3250</v>
      </c>
      <c r="B389" s="427" t="s">
        <v>103</v>
      </c>
      <c r="C389" s="428">
        <v>205</v>
      </c>
      <c r="D389" s="432"/>
      <c r="E389" s="432"/>
    </row>
    <row r="390" spans="1:5" x14ac:dyDescent="0.2">
      <c r="A390" s="430">
        <v>3251</v>
      </c>
      <c r="B390" s="427" t="s">
        <v>423</v>
      </c>
      <c r="C390" s="428">
        <v>0</v>
      </c>
      <c r="D390" s="432"/>
      <c r="E390" s="432"/>
    </row>
    <row r="391" spans="1:5" x14ac:dyDescent="0.2">
      <c r="A391" s="430">
        <v>3252</v>
      </c>
      <c r="B391" s="427" t="s">
        <v>424</v>
      </c>
      <c r="C391" s="428">
        <v>205</v>
      </c>
      <c r="D391" s="432"/>
      <c r="E391" s="432"/>
    </row>
    <row r="392" spans="1:5" s="137" customFormat="1" x14ac:dyDescent="0.2">
      <c r="A392" s="493"/>
      <c r="B392" s="485"/>
      <c r="C392" s="486"/>
      <c r="D392" s="487"/>
      <c r="E392" s="487"/>
    </row>
    <row r="393" spans="1:5" s="137" customFormat="1" x14ac:dyDescent="0.2">
      <c r="A393" s="493"/>
      <c r="B393" s="485"/>
      <c r="C393" s="486"/>
      <c r="D393" s="487"/>
      <c r="E393" s="487"/>
    </row>
    <row r="395" spans="1:5" x14ac:dyDescent="0.2">
      <c r="A395" s="429" t="s">
        <v>425</v>
      </c>
      <c r="B395" s="429"/>
      <c r="C395" s="429"/>
      <c r="D395" s="429"/>
      <c r="E395" s="429"/>
    </row>
    <row r="396" spans="1:5" x14ac:dyDescent="0.2">
      <c r="A396" s="424" t="s">
        <v>195</v>
      </c>
      <c r="B396" s="424" t="s">
        <v>196</v>
      </c>
      <c r="C396" s="424" t="s">
        <v>426</v>
      </c>
      <c r="D396" s="424" t="s">
        <v>427</v>
      </c>
      <c r="E396" s="424"/>
    </row>
    <row r="397" spans="1:5" ht="15" x14ac:dyDescent="0.25">
      <c r="A397" s="430">
        <v>1111</v>
      </c>
      <c r="B397" s="427" t="s">
        <v>428</v>
      </c>
      <c r="C397" s="428">
        <v>15950</v>
      </c>
      <c r="D397" s="428">
        <v>15950</v>
      </c>
      <c r="E397" s="431"/>
    </row>
    <row r="398" spans="1:5" ht="15" x14ac:dyDescent="0.25">
      <c r="A398" s="430">
        <v>1112</v>
      </c>
      <c r="B398" s="427" t="s">
        <v>429</v>
      </c>
      <c r="C398" s="428">
        <v>59274279.030000001</v>
      </c>
      <c r="D398" s="428">
        <v>66509158.640000001</v>
      </c>
      <c r="E398" s="431"/>
    </row>
    <row r="399" spans="1:5" ht="15" x14ac:dyDescent="0.25">
      <c r="A399" s="430">
        <v>1113</v>
      </c>
      <c r="B399" s="427" t="s">
        <v>430</v>
      </c>
      <c r="C399" s="428">
        <v>0</v>
      </c>
      <c r="D399" s="428">
        <v>0</v>
      </c>
      <c r="E399" s="431"/>
    </row>
    <row r="400" spans="1:5" ht="15" x14ac:dyDescent="0.25">
      <c r="A400" s="430">
        <v>1114</v>
      </c>
      <c r="B400" s="427" t="s">
        <v>199</v>
      </c>
      <c r="C400" s="428">
        <v>6489625.5</v>
      </c>
      <c r="D400" s="428">
        <v>434564.81</v>
      </c>
      <c r="E400" s="431"/>
    </row>
    <row r="401" spans="1:5" ht="15" x14ac:dyDescent="0.25">
      <c r="A401" s="430">
        <v>1115</v>
      </c>
      <c r="B401" s="427" t="s">
        <v>200</v>
      </c>
      <c r="C401" s="428">
        <v>0</v>
      </c>
      <c r="D401" s="428">
        <v>0</v>
      </c>
      <c r="E401" s="431"/>
    </row>
    <row r="402" spans="1:5" ht="15" x14ac:dyDescent="0.25">
      <c r="A402" s="430">
        <v>1116</v>
      </c>
      <c r="B402" s="427" t="s">
        <v>431</v>
      </c>
      <c r="C402" s="428">
        <v>0</v>
      </c>
      <c r="D402" s="428">
        <v>0</v>
      </c>
      <c r="E402" s="431"/>
    </row>
    <row r="403" spans="1:5" ht="15" x14ac:dyDescent="0.25">
      <c r="A403" s="430">
        <v>1119</v>
      </c>
      <c r="B403" s="427" t="s">
        <v>432</v>
      </c>
      <c r="C403" s="428">
        <v>174605.99</v>
      </c>
      <c r="D403" s="428">
        <v>164675.99</v>
      </c>
      <c r="E403" s="431"/>
    </row>
    <row r="404" spans="1:5" ht="15" x14ac:dyDescent="0.25">
      <c r="A404" s="430">
        <v>1110</v>
      </c>
      <c r="B404" s="427" t="s">
        <v>142</v>
      </c>
      <c r="C404" s="428">
        <v>65954460.520000003</v>
      </c>
      <c r="D404" s="428">
        <v>67124349.439999998</v>
      </c>
      <c r="E404" s="431"/>
    </row>
    <row r="405" spans="1:5" x14ac:dyDescent="0.2">
      <c r="A405" s="137"/>
      <c r="B405" s="137"/>
      <c r="C405" s="137"/>
      <c r="D405" s="137"/>
      <c r="E405" s="137"/>
    </row>
    <row r="406" spans="1:5" s="137" customFormat="1" x14ac:dyDescent="0.2"/>
    <row r="407" spans="1:5" s="137" customFormat="1" x14ac:dyDescent="0.2"/>
    <row r="408" spans="1:5" s="137" customFormat="1" x14ac:dyDescent="0.2"/>
    <row r="409" spans="1:5" s="137" customFormat="1" x14ac:dyDescent="0.2"/>
    <row r="410" spans="1:5" s="137" customFormat="1" x14ac:dyDescent="0.2"/>
    <row r="411" spans="1:5" s="137" customFormat="1" x14ac:dyDescent="0.2"/>
    <row r="412" spans="1:5" s="137" customFormat="1" x14ac:dyDescent="0.2"/>
    <row r="413" spans="1:5" x14ac:dyDescent="0.2">
      <c r="A413" s="137"/>
      <c r="B413" s="137"/>
      <c r="C413" s="137"/>
      <c r="D413" s="137"/>
      <c r="E413" s="137"/>
    </row>
    <row r="414" spans="1:5" x14ac:dyDescent="0.2">
      <c r="A414" s="429" t="s">
        <v>433</v>
      </c>
      <c r="B414" s="429"/>
      <c r="C414" s="429"/>
      <c r="D414" s="429"/>
      <c r="E414" s="429"/>
    </row>
    <row r="415" spans="1:5" x14ac:dyDescent="0.2">
      <c r="A415" s="424" t="s">
        <v>195</v>
      </c>
      <c r="B415" s="424" t="s">
        <v>196</v>
      </c>
      <c r="C415" s="424" t="s">
        <v>197</v>
      </c>
      <c r="D415" s="424" t="s">
        <v>434</v>
      </c>
      <c r="E415" s="424" t="s">
        <v>435</v>
      </c>
    </row>
    <row r="416" spans="1:5" ht="15" x14ac:dyDescent="0.25">
      <c r="A416" s="430">
        <v>1230</v>
      </c>
      <c r="B416" s="427" t="s">
        <v>82</v>
      </c>
      <c r="C416" s="428">
        <v>127007330.77</v>
      </c>
      <c r="D416" s="431"/>
      <c r="E416" s="431"/>
    </row>
    <row r="417" spans="1:5" ht="15" x14ac:dyDescent="0.25">
      <c r="A417" s="430">
        <v>1231</v>
      </c>
      <c r="B417" s="427" t="s">
        <v>239</v>
      </c>
      <c r="C417" s="428">
        <v>0</v>
      </c>
      <c r="D417" s="431"/>
      <c r="E417" s="431"/>
    </row>
    <row r="418" spans="1:5" ht="15" x14ac:dyDescent="0.25">
      <c r="A418" s="430">
        <v>1232</v>
      </c>
      <c r="B418" s="427" t="s">
        <v>240</v>
      </c>
      <c r="C418" s="428">
        <v>0</v>
      </c>
      <c r="D418" s="431"/>
      <c r="E418" s="431"/>
    </row>
    <row r="419" spans="1:5" ht="15" x14ac:dyDescent="0.25">
      <c r="A419" s="430">
        <v>1233</v>
      </c>
      <c r="B419" s="427" t="s">
        <v>241</v>
      </c>
      <c r="C419" s="428">
        <v>0</v>
      </c>
      <c r="D419" s="431"/>
      <c r="E419" s="431"/>
    </row>
    <row r="420" spans="1:5" ht="15" x14ac:dyDescent="0.25">
      <c r="A420" s="430">
        <v>1234</v>
      </c>
      <c r="B420" s="427" t="s">
        <v>242</v>
      </c>
      <c r="C420" s="428">
        <v>0</v>
      </c>
      <c r="D420" s="431"/>
      <c r="E420" s="431"/>
    </row>
    <row r="421" spans="1:5" ht="15" x14ac:dyDescent="0.25">
      <c r="A421" s="430">
        <v>1235</v>
      </c>
      <c r="B421" s="427" t="s">
        <v>243</v>
      </c>
      <c r="C421" s="428">
        <v>0</v>
      </c>
      <c r="D421" s="431"/>
      <c r="E421" s="431"/>
    </row>
    <row r="422" spans="1:5" ht="15" x14ac:dyDescent="0.25">
      <c r="A422" s="430">
        <v>1236</v>
      </c>
      <c r="B422" s="427" t="s">
        <v>244</v>
      </c>
      <c r="C422" s="428">
        <v>127007330.77</v>
      </c>
      <c r="D422" s="431"/>
      <c r="E422" s="431"/>
    </row>
    <row r="423" spans="1:5" ht="15" x14ac:dyDescent="0.25">
      <c r="A423" s="430">
        <v>1239</v>
      </c>
      <c r="B423" s="427" t="s">
        <v>245</v>
      </c>
      <c r="C423" s="428">
        <v>0</v>
      </c>
      <c r="D423" s="431"/>
      <c r="E423" s="431"/>
    </row>
    <row r="424" spans="1:5" ht="15" x14ac:dyDescent="0.25">
      <c r="A424" s="430">
        <v>1240</v>
      </c>
      <c r="B424" s="427" t="s">
        <v>84</v>
      </c>
      <c r="C424" s="428">
        <v>26190632.600000001</v>
      </c>
      <c r="D424" s="431"/>
      <c r="E424" s="431"/>
    </row>
    <row r="425" spans="1:5" ht="15" x14ac:dyDescent="0.25">
      <c r="A425" s="430">
        <v>1241</v>
      </c>
      <c r="B425" s="427" t="s">
        <v>246</v>
      </c>
      <c r="C425" s="428">
        <v>8164324.9699999997</v>
      </c>
      <c r="D425" s="431"/>
      <c r="E425" s="431"/>
    </row>
    <row r="426" spans="1:5" ht="15" x14ac:dyDescent="0.25">
      <c r="A426" s="430">
        <v>1242</v>
      </c>
      <c r="B426" s="427" t="s">
        <v>247</v>
      </c>
      <c r="C426" s="428">
        <v>2503077.2000000002</v>
      </c>
      <c r="D426" s="431"/>
      <c r="E426" s="431"/>
    </row>
    <row r="427" spans="1:5" ht="15" x14ac:dyDescent="0.25">
      <c r="A427" s="430">
        <v>1243</v>
      </c>
      <c r="B427" s="427" t="s">
        <v>248</v>
      </c>
      <c r="C427" s="428">
        <v>524113.64</v>
      </c>
      <c r="D427" s="431"/>
      <c r="E427" s="431"/>
    </row>
    <row r="428" spans="1:5" ht="15" x14ac:dyDescent="0.25">
      <c r="A428" s="430">
        <v>1244</v>
      </c>
      <c r="B428" s="427" t="s">
        <v>249</v>
      </c>
      <c r="C428" s="428">
        <v>5437200.4800000004</v>
      </c>
      <c r="D428" s="431"/>
      <c r="E428" s="431"/>
    </row>
    <row r="429" spans="1:5" ht="15" x14ac:dyDescent="0.25">
      <c r="A429" s="430">
        <v>1245</v>
      </c>
      <c r="B429" s="427" t="s">
        <v>250</v>
      </c>
      <c r="C429" s="428">
        <v>426163.68</v>
      </c>
      <c r="D429" s="431"/>
      <c r="E429" s="431"/>
    </row>
    <row r="430" spans="1:5" ht="15" x14ac:dyDescent="0.25">
      <c r="A430" s="430">
        <v>1246</v>
      </c>
      <c r="B430" s="427" t="s">
        <v>251</v>
      </c>
      <c r="C430" s="428">
        <v>9135752.6300000008</v>
      </c>
      <c r="D430" s="431"/>
      <c r="E430" s="431"/>
    </row>
    <row r="431" spans="1:5" ht="15" x14ac:dyDescent="0.25">
      <c r="A431" s="430">
        <v>1247</v>
      </c>
      <c r="B431" s="427" t="s">
        <v>252</v>
      </c>
      <c r="C431" s="428">
        <v>0</v>
      </c>
      <c r="D431" s="431"/>
      <c r="E431" s="431"/>
    </row>
    <row r="432" spans="1:5" ht="15" x14ac:dyDescent="0.25">
      <c r="A432" s="430">
        <v>1248</v>
      </c>
      <c r="B432" s="427" t="s">
        <v>253</v>
      </c>
      <c r="C432" s="428">
        <v>0</v>
      </c>
      <c r="D432" s="431"/>
      <c r="E432" s="431"/>
    </row>
    <row r="433" spans="1:5" ht="15" x14ac:dyDescent="0.25">
      <c r="A433" s="430">
        <v>1250</v>
      </c>
      <c r="B433" s="427" t="s">
        <v>86</v>
      </c>
      <c r="C433" s="428">
        <v>0</v>
      </c>
      <c r="D433" s="431"/>
      <c r="E433" s="431"/>
    </row>
    <row r="434" spans="1:5" ht="15" x14ac:dyDescent="0.25">
      <c r="A434" s="430">
        <v>1251</v>
      </c>
      <c r="B434" s="427" t="s">
        <v>254</v>
      </c>
      <c r="C434" s="428">
        <v>0</v>
      </c>
      <c r="D434" s="431"/>
      <c r="E434" s="431"/>
    </row>
    <row r="435" spans="1:5" ht="15" x14ac:dyDescent="0.25">
      <c r="A435" s="430">
        <v>1252</v>
      </c>
      <c r="B435" s="427" t="s">
        <v>255</v>
      </c>
      <c r="C435" s="428">
        <v>0</v>
      </c>
      <c r="D435" s="431"/>
      <c r="E435" s="431"/>
    </row>
    <row r="436" spans="1:5" ht="15" x14ac:dyDescent="0.25">
      <c r="A436" s="430">
        <v>1253</v>
      </c>
      <c r="B436" s="427" t="s">
        <v>256</v>
      </c>
      <c r="C436" s="428">
        <v>0</v>
      </c>
      <c r="D436" s="431"/>
      <c r="E436" s="431"/>
    </row>
    <row r="437" spans="1:5" ht="15" x14ac:dyDescent="0.25">
      <c r="A437" s="430">
        <v>1254</v>
      </c>
      <c r="B437" s="427" t="s">
        <v>257</v>
      </c>
      <c r="C437" s="428">
        <v>0</v>
      </c>
      <c r="D437" s="431"/>
      <c r="E437" s="431"/>
    </row>
    <row r="438" spans="1:5" ht="15" x14ac:dyDescent="0.25">
      <c r="A438" s="430">
        <v>1259</v>
      </c>
      <c r="B438" s="427" t="s">
        <v>258</v>
      </c>
      <c r="C438" s="428">
        <v>0</v>
      </c>
      <c r="D438" s="431"/>
      <c r="E438" s="431"/>
    </row>
    <row r="439" spans="1:5" x14ac:dyDescent="0.2">
      <c r="A439" s="137"/>
      <c r="B439" s="137"/>
      <c r="C439" s="137"/>
      <c r="D439" s="137"/>
      <c r="E439" s="137"/>
    </row>
    <row r="440" spans="1:5" x14ac:dyDescent="0.2">
      <c r="A440" s="429" t="s">
        <v>436</v>
      </c>
      <c r="B440" s="429"/>
      <c r="C440" s="429"/>
      <c r="D440" s="429"/>
      <c r="E440" s="429"/>
    </row>
    <row r="441" spans="1:5" x14ac:dyDescent="0.2">
      <c r="A441" s="424" t="s">
        <v>195</v>
      </c>
      <c r="B441" s="424" t="s">
        <v>196</v>
      </c>
      <c r="C441" s="424" t="s">
        <v>437</v>
      </c>
      <c r="D441" s="424" t="s">
        <v>426</v>
      </c>
      <c r="E441" s="424"/>
    </row>
    <row r="442" spans="1:5" ht="15" x14ac:dyDescent="0.25">
      <c r="A442" s="430">
        <v>5500</v>
      </c>
      <c r="B442" s="427" t="s">
        <v>386</v>
      </c>
      <c r="C442" s="428">
        <v>0</v>
      </c>
      <c r="D442" s="428">
        <v>0.01</v>
      </c>
      <c r="E442" s="431"/>
    </row>
    <row r="443" spans="1:5" ht="15" x14ac:dyDescent="0.25">
      <c r="A443" s="430">
        <v>5510</v>
      </c>
      <c r="B443" s="427" t="s">
        <v>31</v>
      </c>
      <c r="C443" s="428">
        <v>0</v>
      </c>
      <c r="D443" s="428">
        <v>0</v>
      </c>
      <c r="E443" s="431"/>
    </row>
    <row r="444" spans="1:5" ht="15" x14ac:dyDescent="0.25">
      <c r="A444" s="430">
        <v>5511</v>
      </c>
      <c r="B444" s="427" t="s">
        <v>387</v>
      </c>
      <c r="C444" s="428">
        <v>0</v>
      </c>
      <c r="D444" s="428">
        <v>0</v>
      </c>
      <c r="E444" s="431"/>
    </row>
    <row r="445" spans="1:5" x14ac:dyDescent="0.2">
      <c r="A445" s="430">
        <v>5512</v>
      </c>
      <c r="B445" s="427" t="s">
        <v>388</v>
      </c>
      <c r="C445" s="428">
        <v>0</v>
      </c>
      <c r="D445" s="428">
        <v>0</v>
      </c>
      <c r="E445" s="432"/>
    </row>
    <row r="446" spans="1:5" x14ac:dyDescent="0.2">
      <c r="A446" s="430">
        <v>5513</v>
      </c>
      <c r="B446" s="427" t="s">
        <v>389</v>
      </c>
      <c r="C446" s="428">
        <v>0</v>
      </c>
      <c r="D446" s="428">
        <v>0</v>
      </c>
      <c r="E446" s="432"/>
    </row>
    <row r="447" spans="1:5" x14ac:dyDescent="0.2">
      <c r="A447" s="430">
        <v>5514</v>
      </c>
      <c r="B447" s="427" t="s">
        <v>390</v>
      </c>
      <c r="C447" s="428">
        <v>0</v>
      </c>
      <c r="D447" s="428">
        <v>0</v>
      </c>
      <c r="E447" s="432"/>
    </row>
    <row r="448" spans="1:5" x14ac:dyDescent="0.2">
      <c r="A448" s="430">
        <v>5515</v>
      </c>
      <c r="B448" s="427" t="s">
        <v>391</v>
      </c>
      <c r="C448" s="428">
        <v>0</v>
      </c>
      <c r="D448" s="428">
        <v>0</v>
      </c>
      <c r="E448" s="432"/>
    </row>
    <row r="449" spans="1:5" x14ac:dyDescent="0.2">
      <c r="A449" s="430">
        <v>5516</v>
      </c>
      <c r="B449" s="427" t="s">
        <v>392</v>
      </c>
      <c r="C449" s="428">
        <v>0</v>
      </c>
      <c r="D449" s="428">
        <v>0</v>
      </c>
      <c r="E449" s="432"/>
    </row>
    <row r="450" spans="1:5" x14ac:dyDescent="0.2">
      <c r="A450" s="430">
        <v>5517</v>
      </c>
      <c r="B450" s="427" t="s">
        <v>393</v>
      </c>
      <c r="C450" s="428">
        <v>0</v>
      </c>
      <c r="D450" s="428">
        <v>0</v>
      </c>
      <c r="E450" s="432"/>
    </row>
    <row r="451" spans="1:5" x14ac:dyDescent="0.2">
      <c r="A451" s="430">
        <v>5518</v>
      </c>
      <c r="B451" s="427" t="s">
        <v>394</v>
      </c>
      <c r="C451" s="428">
        <v>0</v>
      </c>
      <c r="D451" s="428">
        <v>0</v>
      </c>
      <c r="E451" s="432"/>
    </row>
    <row r="452" spans="1:5" x14ac:dyDescent="0.2">
      <c r="A452" s="430">
        <v>5520</v>
      </c>
      <c r="B452" s="427" t="s">
        <v>7</v>
      </c>
      <c r="C452" s="428">
        <v>0</v>
      </c>
      <c r="D452" s="428">
        <v>0</v>
      </c>
      <c r="E452" s="432"/>
    </row>
    <row r="453" spans="1:5" x14ac:dyDescent="0.2">
      <c r="A453" s="430">
        <v>5521</v>
      </c>
      <c r="B453" s="427" t="s">
        <v>395</v>
      </c>
      <c r="C453" s="428">
        <v>0</v>
      </c>
      <c r="D453" s="428">
        <v>0</v>
      </c>
      <c r="E453" s="432"/>
    </row>
    <row r="454" spans="1:5" x14ac:dyDescent="0.2">
      <c r="A454" s="430">
        <v>5522</v>
      </c>
      <c r="B454" s="427" t="s">
        <v>396</v>
      </c>
      <c r="C454" s="428">
        <v>0</v>
      </c>
      <c r="D454" s="428">
        <v>0</v>
      </c>
      <c r="E454" s="432"/>
    </row>
    <row r="455" spans="1:5" x14ac:dyDescent="0.2">
      <c r="A455" s="430">
        <v>5530</v>
      </c>
      <c r="B455" s="427" t="s">
        <v>32</v>
      </c>
      <c r="C455" s="428">
        <v>0</v>
      </c>
      <c r="D455" s="428">
        <v>0</v>
      </c>
      <c r="E455" s="432"/>
    </row>
    <row r="456" spans="1:5" x14ac:dyDescent="0.2">
      <c r="A456" s="430">
        <v>5531</v>
      </c>
      <c r="B456" s="427" t="s">
        <v>397</v>
      </c>
      <c r="C456" s="428">
        <v>0</v>
      </c>
      <c r="D456" s="428">
        <v>0</v>
      </c>
      <c r="E456" s="432"/>
    </row>
    <row r="457" spans="1:5" x14ac:dyDescent="0.2">
      <c r="A457" s="430">
        <v>5532</v>
      </c>
      <c r="B457" s="427" t="s">
        <v>398</v>
      </c>
      <c r="C457" s="428">
        <v>0</v>
      </c>
      <c r="D457" s="428">
        <v>0</v>
      </c>
      <c r="E457" s="432"/>
    </row>
    <row r="458" spans="1:5" x14ac:dyDescent="0.2">
      <c r="A458" s="430">
        <v>5533</v>
      </c>
      <c r="B458" s="427" t="s">
        <v>399</v>
      </c>
      <c r="C458" s="428">
        <v>0</v>
      </c>
      <c r="D458" s="428">
        <v>0</v>
      </c>
      <c r="E458" s="432"/>
    </row>
    <row r="459" spans="1:5" x14ac:dyDescent="0.2">
      <c r="A459" s="430">
        <v>5534</v>
      </c>
      <c r="B459" s="427" t="s">
        <v>400</v>
      </c>
      <c r="C459" s="428">
        <v>0</v>
      </c>
      <c r="D459" s="428">
        <v>0</v>
      </c>
      <c r="E459" s="432"/>
    </row>
    <row r="460" spans="1:5" x14ac:dyDescent="0.2">
      <c r="A460" s="430">
        <v>5535</v>
      </c>
      <c r="B460" s="427" t="s">
        <v>401</v>
      </c>
      <c r="C460" s="428">
        <v>0</v>
      </c>
      <c r="D460" s="428">
        <v>0</v>
      </c>
      <c r="E460" s="432"/>
    </row>
    <row r="461" spans="1:5" x14ac:dyDescent="0.2">
      <c r="A461" s="430">
        <v>5540</v>
      </c>
      <c r="B461" s="427" t="s">
        <v>54</v>
      </c>
      <c r="C461" s="428">
        <v>0</v>
      </c>
      <c r="D461" s="428">
        <v>0</v>
      </c>
      <c r="E461" s="432"/>
    </row>
    <row r="462" spans="1:5" x14ac:dyDescent="0.2">
      <c r="A462" s="430">
        <v>5541</v>
      </c>
      <c r="B462" s="427" t="s">
        <v>54</v>
      </c>
      <c r="C462" s="428">
        <v>0</v>
      </c>
      <c r="D462" s="428">
        <v>0</v>
      </c>
      <c r="E462" s="432"/>
    </row>
    <row r="463" spans="1:5" x14ac:dyDescent="0.2">
      <c r="A463" s="430">
        <v>5550</v>
      </c>
      <c r="B463" s="427" t="s">
        <v>33</v>
      </c>
      <c r="C463" s="428">
        <v>0</v>
      </c>
      <c r="D463" s="428">
        <v>0</v>
      </c>
      <c r="E463" s="432"/>
    </row>
    <row r="464" spans="1:5" x14ac:dyDescent="0.2">
      <c r="A464" s="430">
        <v>5551</v>
      </c>
      <c r="B464" s="427" t="s">
        <v>33</v>
      </c>
      <c r="C464" s="428">
        <v>0</v>
      </c>
      <c r="D464" s="428">
        <v>0</v>
      </c>
      <c r="E464" s="432"/>
    </row>
    <row r="465" spans="1:5" x14ac:dyDescent="0.2">
      <c r="A465" s="430">
        <v>5590</v>
      </c>
      <c r="B465" s="427" t="s">
        <v>34</v>
      </c>
      <c r="C465" s="428">
        <v>0</v>
      </c>
      <c r="D465" s="428">
        <v>0.01</v>
      </c>
      <c r="E465" s="432"/>
    </row>
    <row r="466" spans="1:5" x14ac:dyDescent="0.2">
      <c r="A466" s="430">
        <v>5591</v>
      </c>
      <c r="B466" s="427" t="s">
        <v>402</v>
      </c>
      <c r="C466" s="428">
        <v>0</v>
      </c>
      <c r="D466" s="428">
        <v>0</v>
      </c>
      <c r="E466" s="432"/>
    </row>
    <row r="467" spans="1:5" x14ac:dyDescent="0.2">
      <c r="A467" s="430">
        <v>5592</v>
      </c>
      <c r="B467" s="427" t="s">
        <v>403</v>
      </c>
      <c r="C467" s="428">
        <v>0</v>
      </c>
      <c r="D467" s="428">
        <v>0</v>
      </c>
      <c r="E467" s="432"/>
    </row>
    <row r="468" spans="1:5" x14ac:dyDescent="0.2">
      <c r="A468" s="430">
        <v>5593</v>
      </c>
      <c r="B468" s="427" t="s">
        <v>404</v>
      </c>
      <c r="C468" s="428">
        <v>0</v>
      </c>
      <c r="D468" s="428">
        <v>0</v>
      </c>
      <c r="E468" s="432"/>
    </row>
    <row r="469" spans="1:5" x14ac:dyDescent="0.2">
      <c r="A469" s="430">
        <v>5594</v>
      </c>
      <c r="B469" s="427" t="s">
        <v>438</v>
      </c>
      <c r="C469" s="428">
        <v>0</v>
      </c>
      <c r="D469" s="428">
        <v>0</v>
      </c>
      <c r="E469" s="432"/>
    </row>
    <row r="470" spans="1:5" x14ac:dyDescent="0.2">
      <c r="A470" s="430">
        <v>5595</v>
      </c>
      <c r="B470" s="427" t="s">
        <v>406</v>
      </c>
      <c r="C470" s="428">
        <v>0</v>
      </c>
      <c r="D470" s="428">
        <v>0</v>
      </c>
      <c r="E470" s="432"/>
    </row>
    <row r="471" spans="1:5" x14ac:dyDescent="0.2">
      <c r="A471" s="430">
        <v>5596</v>
      </c>
      <c r="B471" s="427" t="s">
        <v>104</v>
      </c>
      <c r="C471" s="428">
        <v>0</v>
      </c>
      <c r="D471" s="428">
        <v>0</v>
      </c>
      <c r="E471" s="432"/>
    </row>
    <row r="472" spans="1:5" x14ac:dyDescent="0.2">
      <c r="A472" s="430">
        <v>5597</v>
      </c>
      <c r="B472" s="427" t="s">
        <v>407</v>
      </c>
      <c r="C472" s="428">
        <v>0</v>
      </c>
      <c r="D472" s="428">
        <v>0</v>
      </c>
      <c r="E472" s="432"/>
    </row>
    <row r="473" spans="1:5" x14ac:dyDescent="0.2">
      <c r="A473" s="430">
        <v>5599</v>
      </c>
      <c r="B473" s="427" t="s">
        <v>409</v>
      </c>
      <c r="C473" s="428">
        <v>0</v>
      </c>
      <c r="D473" s="428">
        <v>0.01</v>
      </c>
      <c r="E473" s="432"/>
    </row>
    <row r="474" spans="1:5" x14ac:dyDescent="0.2">
      <c r="A474" s="430">
        <v>5600</v>
      </c>
      <c r="B474" s="427" t="s">
        <v>410</v>
      </c>
      <c r="C474" s="428">
        <v>0</v>
      </c>
      <c r="D474" s="428">
        <v>0</v>
      </c>
      <c r="E474" s="432"/>
    </row>
    <row r="475" spans="1:5" x14ac:dyDescent="0.2">
      <c r="A475" s="430">
        <v>5610</v>
      </c>
      <c r="B475" s="427" t="s">
        <v>38</v>
      </c>
      <c r="C475" s="428">
        <v>0</v>
      </c>
      <c r="D475" s="428">
        <v>0</v>
      </c>
      <c r="E475" s="432"/>
    </row>
    <row r="476" spans="1:5" x14ac:dyDescent="0.2">
      <c r="A476" s="430">
        <v>5611</v>
      </c>
      <c r="B476" s="427" t="s">
        <v>411</v>
      </c>
      <c r="C476" s="428">
        <v>0</v>
      </c>
      <c r="D476" s="428">
        <v>0</v>
      </c>
      <c r="E476" s="432"/>
    </row>
    <row r="478" spans="1:5" s="137" customFormat="1" x14ac:dyDescent="0.2"/>
    <row r="479" spans="1:5" s="137" customFormat="1" x14ac:dyDescent="0.2"/>
    <row r="480" spans="1:5" s="137" customFormat="1" x14ac:dyDescent="0.2"/>
    <row r="481" spans="1:3" s="137" customFormat="1" x14ac:dyDescent="0.2"/>
    <row r="482" spans="1:3" s="137" customFormat="1" x14ac:dyDescent="0.2"/>
    <row r="483" spans="1:3" s="137" customFormat="1" x14ac:dyDescent="0.2"/>
    <row r="484" spans="1:3" s="137" customFormat="1" x14ac:dyDescent="0.2"/>
    <row r="485" spans="1:3" s="137" customFormat="1" x14ac:dyDescent="0.2"/>
    <row r="486" spans="1:3" s="137" customFormat="1" x14ac:dyDescent="0.2"/>
    <row r="487" spans="1:3" s="137" customFormat="1" x14ac:dyDescent="0.2"/>
    <row r="488" spans="1:3" s="137" customFormat="1" x14ac:dyDescent="0.2"/>
    <row r="489" spans="1:3" s="137" customFormat="1" x14ac:dyDescent="0.2"/>
    <row r="490" spans="1:3" s="137" customFormat="1" x14ac:dyDescent="0.2"/>
    <row r="491" spans="1:3" s="137" customFormat="1" x14ac:dyDescent="0.2"/>
    <row r="492" spans="1:3" s="137" customFormat="1" x14ac:dyDescent="0.2"/>
    <row r="493" spans="1:3" s="137" customFormat="1" x14ac:dyDescent="0.2"/>
    <row r="494" spans="1:3" s="137" customFormat="1" x14ac:dyDescent="0.2"/>
    <row r="495" spans="1:3" s="137" customFormat="1" x14ac:dyDescent="0.2"/>
    <row r="496" spans="1:3" x14ac:dyDescent="0.2">
      <c r="A496" s="514" t="s">
        <v>439</v>
      </c>
      <c r="B496" s="515"/>
      <c r="C496" s="516"/>
    </row>
    <row r="497" spans="1:3" x14ac:dyDescent="0.2">
      <c r="A497" s="517" t="s">
        <v>191</v>
      </c>
      <c r="B497" s="518"/>
      <c r="C497" s="519"/>
    </row>
    <row r="498" spans="1:3" x14ac:dyDescent="0.2">
      <c r="A498" s="520" t="s">
        <v>440</v>
      </c>
      <c r="B498" s="521"/>
      <c r="C498" s="522"/>
    </row>
    <row r="499" spans="1:3" x14ac:dyDescent="0.2">
      <c r="A499" s="144" t="s">
        <v>441</v>
      </c>
      <c r="B499" s="144"/>
      <c r="C499" s="145">
        <v>60000339.600000001</v>
      </c>
    </row>
    <row r="500" spans="1:3" x14ac:dyDescent="0.2">
      <c r="A500" s="146"/>
      <c r="B500" s="147"/>
      <c r="C500" s="148"/>
    </row>
    <row r="501" spans="1:3" x14ac:dyDescent="0.2">
      <c r="A501" s="157" t="s">
        <v>442</v>
      </c>
      <c r="B501" s="157"/>
      <c r="C501" s="149">
        <v>858155.06</v>
      </c>
    </row>
    <row r="502" spans="1:3" x14ac:dyDescent="0.2">
      <c r="A502" s="166" t="s">
        <v>443</v>
      </c>
      <c r="B502" s="165" t="s">
        <v>36</v>
      </c>
      <c r="C502" s="150">
        <v>0</v>
      </c>
    </row>
    <row r="503" spans="1:3" x14ac:dyDescent="0.2">
      <c r="A503" s="151" t="s">
        <v>444</v>
      </c>
      <c r="B503" s="152" t="s">
        <v>445</v>
      </c>
      <c r="C503" s="150">
        <v>0</v>
      </c>
    </row>
    <row r="504" spans="1:3" x14ac:dyDescent="0.2">
      <c r="A504" s="151" t="s">
        <v>446</v>
      </c>
      <c r="B504" s="152" t="s">
        <v>13</v>
      </c>
      <c r="C504" s="150">
        <v>0</v>
      </c>
    </row>
    <row r="505" spans="1:3" x14ac:dyDescent="0.2">
      <c r="A505" s="151" t="s">
        <v>447</v>
      </c>
      <c r="B505" s="152" t="s">
        <v>14</v>
      </c>
      <c r="C505" s="150">
        <v>0</v>
      </c>
    </row>
    <row r="506" spans="1:3" x14ac:dyDescent="0.2">
      <c r="A506" s="151" t="s">
        <v>448</v>
      </c>
      <c r="B506" s="152" t="s">
        <v>15</v>
      </c>
      <c r="C506" s="150">
        <v>858155.06</v>
      </c>
    </row>
    <row r="507" spans="1:3" x14ac:dyDescent="0.2">
      <c r="A507" s="153" t="s">
        <v>449</v>
      </c>
      <c r="B507" s="154" t="s">
        <v>450</v>
      </c>
      <c r="C507" s="150">
        <v>0</v>
      </c>
    </row>
    <row r="508" spans="1:3" x14ac:dyDescent="0.2">
      <c r="A508" s="164"/>
      <c r="B508" s="155"/>
      <c r="C508" s="156"/>
    </row>
    <row r="509" spans="1:3" x14ac:dyDescent="0.2">
      <c r="A509" s="157" t="s">
        <v>451</v>
      </c>
      <c r="B509" s="147"/>
      <c r="C509" s="149">
        <v>16983243.359999999</v>
      </c>
    </row>
    <row r="510" spans="1:3" x14ac:dyDescent="0.2">
      <c r="A510" s="158">
        <v>3.1</v>
      </c>
      <c r="B510" s="152" t="s">
        <v>452</v>
      </c>
      <c r="C510" s="150">
        <v>0</v>
      </c>
    </row>
    <row r="511" spans="1:3" x14ac:dyDescent="0.2">
      <c r="A511" s="159">
        <v>3.2</v>
      </c>
      <c r="B511" s="152" t="s">
        <v>453</v>
      </c>
      <c r="C511" s="150">
        <v>0</v>
      </c>
    </row>
    <row r="512" spans="1:3" x14ac:dyDescent="0.2">
      <c r="A512" s="159">
        <v>3.3</v>
      </c>
      <c r="B512" s="154" t="s">
        <v>454</v>
      </c>
      <c r="C512" s="160">
        <v>16983243.359999999</v>
      </c>
    </row>
    <row r="513" spans="1:3" x14ac:dyDescent="0.2">
      <c r="A513" s="146"/>
      <c r="B513" s="161"/>
      <c r="C513" s="162"/>
    </row>
    <row r="514" spans="1:3" x14ac:dyDescent="0.2">
      <c r="A514" s="163" t="s">
        <v>455</v>
      </c>
      <c r="B514" s="163"/>
      <c r="C514" s="145">
        <v>43875251.300000004</v>
      </c>
    </row>
    <row r="516" spans="1:3" s="137" customFormat="1" x14ac:dyDescent="0.2"/>
    <row r="517" spans="1:3" s="137" customFormat="1" x14ac:dyDescent="0.2"/>
    <row r="518" spans="1:3" x14ac:dyDescent="0.2">
      <c r="A518" s="523" t="s">
        <v>456</v>
      </c>
      <c r="B518" s="524"/>
      <c r="C518" s="525"/>
    </row>
    <row r="519" spans="1:3" x14ac:dyDescent="0.2">
      <c r="A519" s="523" t="s">
        <v>191</v>
      </c>
      <c r="B519" s="524"/>
      <c r="C519" s="525"/>
    </row>
    <row r="520" spans="1:3" x14ac:dyDescent="0.2">
      <c r="A520" s="520" t="s">
        <v>440</v>
      </c>
      <c r="B520" s="521"/>
      <c r="C520" s="522"/>
    </row>
    <row r="521" spans="1:3" x14ac:dyDescent="0.2">
      <c r="A521" s="182" t="s">
        <v>457</v>
      </c>
      <c r="B521" s="169"/>
      <c r="C521" s="175">
        <v>77871429.629999995</v>
      </c>
    </row>
    <row r="522" spans="1:3" x14ac:dyDescent="0.2">
      <c r="A522" s="176"/>
      <c r="B522" s="171"/>
      <c r="C522" s="177"/>
    </row>
    <row r="523" spans="1:3" x14ac:dyDescent="0.2">
      <c r="A523" s="173" t="s">
        <v>458</v>
      </c>
      <c r="B523" s="178"/>
      <c r="C523" s="172">
        <v>44169968.780000001</v>
      </c>
    </row>
    <row r="524" spans="1:3" x14ac:dyDescent="0.2">
      <c r="A524" s="183">
        <v>2.1</v>
      </c>
      <c r="B524" s="184" t="s">
        <v>330</v>
      </c>
      <c r="C524" s="185">
        <v>0</v>
      </c>
    </row>
    <row r="525" spans="1:3" x14ac:dyDescent="0.2">
      <c r="A525" s="183">
        <v>2.2000000000000002</v>
      </c>
      <c r="B525" s="184" t="s">
        <v>16</v>
      </c>
      <c r="C525" s="185">
        <v>0</v>
      </c>
    </row>
    <row r="526" spans="1:3" x14ac:dyDescent="0.2">
      <c r="A526" s="192">
        <v>2.2999999999999998</v>
      </c>
      <c r="B526" s="174" t="s">
        <v>246</v>
      </c>
      <c r="C526" s="185">
        <v>2660508.9</v>
      </c>
    </row>
    <row r="527" spans="1:3" x14ac:dyDescent="0.2">
      <c r="A527" s="192">
        <v>2.4</v>
      </c>
      <c r="B527" s="174" t="s">
        <v>247</v>
      </c>
      <c r="C527" s="185">
        <v>69325.2</v>
      </c>
    </row>
    <row r="528" spans="1:3" x14ac:dyDescent="0.2">
      <c r="A528" s="192">
        <v>2.5</v>
      </c>
      <c r="B528" s="174" t="s">
        <v>248</v>
      </c>
      <c r="C528" s="185">
        <v>0</v>
      </c>
    </row>
    <row r="529" spans="1:3" x14ac:dyDescent="0.2">
      <c r="A529" s="192">
        <v>2.6</v>
      </c>
      <c r="B529" s="174" t="s">
        <v>249</v>
      </c>
      <c r="C529" s="185">
        <v>0</v>
      </c>
    </row>
    <row r="530" spans="1:3" x14ac:dyDescent="0.2">
      <c r="A530" s="192">
        <v>2.7</v>
      </c>
      <c r="B530" s="174" t="s">
        <v>250</v>
      </c>
      <c r="C530" s="185">
        <v>0</v>
      </c>
    </row>
    <row r="531" spans="1:3" x14ac:dyDescent="0.2">
      <c r="A531" s="192">
        <v>2.8</v>
      </c>
      <c r="B531" s="174" t="s">
        <v>251</v>
      </c>
      <c r="C531" s="185">
        <v>20532.560000000001</v>
      </c>
    </row>
    <row r="532" spans="1:3" x14ac:dyDescent="0.2">
      <c r="A532" s="192">
        <v>2.9</v>
      </c>
      <c r="B532" s="174" t="s">
        <v>253</v>
      </c>
      <c r="C532" s="185">
        <v>0</v>
      </c>
    </row>
    <row r="533" spans="1:3" x14ac:dyDescent="0.2">
      <c r="A533" s="192" t="s">
        <v>459</v>
      </c>
      <c r="B533" s="174" t="s">
        <v>460</v>
      </c>
      <c r="C533" s="185">
        <v>0</v>
      </c>
    </row>
    <row r="534" spans="1:3" x14ac:dyDescent="0.2">
      <c r="A534" s="192" t="s">
        <v>461</v>
      </c>
      <c r="B534" s="174" t="s">
        <v>86</v>
      </c>
      <c r="C534" s="185">
        <v>0</v>
      </c>
    </row>
    <row r="535" spans="1:3" x14ac:dyDescent="0.2">
      <c r="A535" s="192" t="s">
        <v>462</v>
      </c>
      <c r="B535" s="174" t="s">
        <v>463</v>
      </c>
      <c r="C535" s="185">
        <v>41419602.119999997</v>
      </c>
    </row>
    <row r="536" spans="1:3" x14ac:dyDescent="0.2">
      <c r="A536" s="192" t="s">
        <v>464</v>
      </c>
      <c r="B536" s="174" t="s">
        <v>465</v>
      </c>
      <c r="C536" s="185">
        <v>0</v>
      </c>
    </row>
    <row r="537" spans="1:3" x14ac:dyDescent="0.2">
      <c r="A537" s="192" t="s">
        <v>466</v>
      </c>
      <c r="B537" s="174" t="s">
        <v>467</v>
      </c>
      <c r="C537" s="185">
        <v>0</v>
      </c>
    </row>
    <row r="538" spans="1:3" ht="15" x14ac:dyDescent="0.25">
      <c r="A538" s="193" t="s">
        <v>468</v>
      </c>
      <c r="B538" s="174" t="s">
        <v>469</v>
      </c>
      <c r="C538" s="185">
        <v>0</v>
      </c>
    </row>
    <row r="539" spans="1:3" x14ac:dyDescent="0.2">
      <c r="A539" s="192" t="s">
        <v>470</v>
      </c>
      <c r="B539" s="174" t="s">
        <v>471</v>
      </c>
      <c r="C539" s="185">
        <v>0</v>
      </c>
    </row>
    <row r="540" spans="1:3" x14ac:dyDescent="0.2">
      <c r="A540" s="192" t="s">
        <v>472</v>
      </c>
      <c r="B540" s="174" t="s">
        <v>473</v>
      </c>
      <c r="C540" s="185">
        <v>0</v>
      </c>
    </row>
    <row r="541" spans="1:3" x14ac:dyDescent="0.2">
      <c r="A541" s="192" t="s">
        <v>474</v>
      </c>
      <c r="B541" s="174" t="s">
        <v>475</v>
      </c>
      <c r="C541" s="185">
        <v>0</v>
      </c>
    </row>
    <row r="542" spans="1:3" x14ac:dyDescent="0.2">
      <c r="A542" s="192" t="s">
        <v>476</v>
      </c>
      <c r="B542" s="174" t="s">
        <v>477</v>
      </c>
      <c r="C542" s="185">
        <v>0</v>
      </c>
    </row>
    <row r="543" spans="1:3" x14ac:dyDescent="0.2">
      <c r="A543" s="192" t="s">
        <v>478</v>
      </c>
      <c r="B543" s="174" t="s">
        <v>479</v>
      </c>
      <c r="C543" s="185">
        <v>0</v>
      </c>
    </row>
    <row r="544" spans="1:3" x14ac:dyDescent="0.2">
      <c r="A544" s="192" t="s">
        <v>480</v>
      </c>
      <c r="B544" s="184" t="s">
        <v>481</v>
      </c>
      <c r="C544" s="185">
        <v>0</v>
      </c>
    </row>
    <row r="545" spans="1:3" x14ac:dyDescent="0.2">
      <c r="A545" s="194"/>
      <c r="B545" s="186"/>
      <c r="C545" s="187"/>
    </row>
    <row r="546" spans="1:3" x14ac:dyDescent="0.2">
      <c r="A546" s="188" t="s">
        <v>482</v>
      </c>
      <c r="B546" s="189"/>
      <c r="C546" s="190">
        <v>0.01</v>
      </c>
    </row>
    <row r="547" spans="1:3" x14ac:dyDescent="0.2">
      <c r="A547" s="192" t="s">
        <v>483</v>
      </c>
      <c r="B547" s="174" t="s">
        <v>31</v>
      </c>
      <c r="C547" s="185">
        <v>0</v>
      </c>
    </row>
    <row r="548" spans="1:3" x14ac:dyDescent="0.2">
      <c r="A548" s="192" t="s">
        <v>484</v>
      </c>
      <c r="B548" s="174" t="s">
        <v>7</v>
      </c>
      <c r="C548" s="185">
        <v>0</v>
      </c>
    </row>
    <row r="549" spans="1:3" x14ac:dyDescent="0.2">
      <c r="A549" s="192" t="s">
        <v>485</v>
      </c>
      <c r="B549" s="174" t="s">
        <v>32</v>
      </c>
      <c r="C549" s="185">
        <v>0</v>
      </c>
    </row>
    <row r="550" spans="1:3" x14ac:dyDescent="0.2">
      <c r="A550" s="192" t="s">
        <v>486</v>
      </c>
      <c r="B550" s="174" t="s">
        <v>487</v>
      </c>
      <c r="C550" s="185">
        <v>0</v>
      </c>
    </row>
    <row r="551" spans="1:3" x14ac:dyDescent="0.2">
      <c r="A551" s="192" t="s">
        <v>488</v>
      </c>
      <c r="B551" s="174" t="s">
        <v>489</v>
      </c>
      <c r="C551" s="185">
        <v>0</v>
      </c>
    </row>
    <row r="552" spans="1:3" x14ac:dyDescent="0.2">
      <c r="A552" s="192" t="s">
        <v>490</v>
      </c>
      <c r="B552" s="174" t="s">
        <v>34</v>
      </c>
      <c r="C552" s="185">
        <v>0.01</v>
      </c>
    </row>
    <row r="553" spans="1:3" x14ac:dyDescent="0.2">
      <c r="A553" s="192" t="s">
        <v>491</v>
      </c>
      <c r="B553" s="184" t="s">
        <v>492</v>
      </c>
      <c r="C553" s="191">
        <v>0</v>
      </c>
    </row>
    <row r="554" spans="1:3" x14ac:dyDescent="0.2">
      <c r="A554" s="176"/>
      <c r="B554" s="179"/>
      <c r="C554" s="180"/>
    </row>
    <row r="555" spans="1:3" ht="21.75" customHeight="1" x14ac:dyDescent="0.2">
      <c r="A555" s="181" t="s">
        <v>493</v>
      </c>
      <c r="B555" s="169"/>
      <c r="C555" s="170">
        <v>33701460.859999999</v>
      </c>
    </row>
    <row r="556" spans="1:3" s="496" customFormat="1" ht="21.75" customHeight="1" x14ac:dyDescent="0.2">
      <c r="A556" s="494"/>
      <c r="B556" s="494"/>
      <c r="C556" s="495"/>
    </row>
    <row r="557" spans="1:3" s="496" customFormat="1" ht="21.75" customHeight="1" x14ac:dyDescent="0.2">
      <c r="A557" s="494"/>
      <c r="B557" s="494"/>
      <c r="C557" s="495"/>
    </row>
    <row r="558" spans="1:3" s="496" customFormat="1" ht="21.75" customHeight="1" x14ac:dyDescent="0.2">
      <c r="A558" s="494"/>
      <c r="B558" s="494"/>
      <c r="C558" s="495"/>
    </row>
    <row r="559" spans="1:3" s="496" customFormat="1" ht="21.75" customHeight="1" x14ac:dyDescent="0.2">
      <c r="A559" s="494"/>
      <c r="B559" s="494"/>
      <c r="C559" s="495"/>
    </row>
    <row r="560" spans="1:3" s="496" customFormat="1" ht="21.75" customHeight="1" x14ac:dyDescent="0.2">
      <c r="A560" s="494"/>
      <c r="B560" s="494"/>
      <c r="C560" s="495"/>
    </row>
    <row r="561" spans="1:10" s="496" customFormat="1" ht="21.75" customHeight="1" x14ac:dyDescent="0.2">
      <c r="A561" s="494"/>
      <c r="B561" s="494"/>
      <c r="C561" s="495"/>
    </row>
    <row r="562" spans="1:10" s="496" customFormat="1" ht="21.75" customHeight="1" x14ac:dyDescent="0.2">
      <c r="A562" s="494"/>
      <c r="B562" s="494"/>
      <c r="C562" s="495"/>
    </row>
    <row r="563" spans="1:10" s="496" customFormat="1" ht="21.75" customHeight="1" x14ac:dyDescent="0.2">
      <c r="A563" s="494"/>
      <c r="B563" s="494"/>
      <c r="C563" s="495"/>
    </row>
    <row r="564" spans="1:10" s="496" customFormat="1" ht="21.75" customHeight="1" x14ac:dyDescent="0.2">
      <c r="A564" s="494"/>
      <c r="B564" s="494"/>
      <c r="C564" s="495"/>
    </row>
    <row r="565" spans="1:10" s="496" customFormat="1" ht="21.75" customHeight="1" x14ac:dyDescent="0.2">
      <c r="A565" s="494"/>
      <c r="B565" s="494"/>
      <c r="C565" s="495"/>
    </row>
    <row r="566" spans="1:10" s="496" customFormat="1" ht="21.75" customHeight="1" x14ac:dyDescent="0.2">
      <c r="A566" s="494"/>
      <c r="B566" s="494"/>
      <c r="C566" s="495"/>
    </row>
    <row r="567" spans="1:10" s="496" customFormat="1" ht="21.75" customHeight="1" x14ac:dyDescent="0.2">
      <c r="A567" s="494"/>
      <c r="B567" s="494"/>
      <c r="C567" s="495"/>
    </row>
    <row r="569" spans="1:10" x14ac:dyDescent="0.2">
      <c r="A569" s="424" t="s">
        <v>195</v>
      </c>
      <c r="B569" s="424" t="s">
        <v>111</v>
      </c>
      <c r="C569" s="424" t="s">
        <v>427</v>
      </c>
      <c r="D569" s="424" t="s">
        <v>494</v>
      </c>
      <c r="E569" s="424" t="s">
        <v>495</v>
      </c>
      <c r="F569" s="424" t="s">
        <v>426</v>
      </c>
      <c r="G569" s="424" t="s">
        <v>496</v>
      </c>
      <c r="H569" s="424" t="s">
        <v>497</v>
      </c>
      <c r="I569" s="424" t="s">
        <v>498</v>
      </c>
      <c r="J569" s="197" t="s">
        <v>499</v>
      </c>
    </row>
    <row r="570" spans="1:10" x14ac:dyDescent="0.2">
      <c r="A570" s="425">
        <v>7000</v>
      </c>
      <c r="B570" s="426" t="s">
        <v>500</v>
      </c>
      <c r="C570" s="426"/>
      <c r="D570" s="426"/>
      <c r="E570" s="426"/>
      <c r="F570" s="426"/>
      <c r="G570" s="426"/>
      <c r="H570" s="426"/>
      <c r="I570" s="426"/>
      <c r="J570" s="426"/>
    </row>
    <row r="571" spans="1:10" ht="15" x14ac:dyDescent="0.25">
      <c r="A571" s="427">
        <v>7110</v>
      </c>
      <c r="B571" s="427" t="s">
        <v>496</v>
      </c>
      <c r="C571" s="428">
        <v>0</v>
      </c>
      <c r="D571" s="428">
        <v>0</v>
      </c>
      <c r="E571" s="428">
        <v>0</v>
      </c>
      <c r="F571" s="428">
        <v>0</v>
      </c>
      <c r="G571" s="431"/>
      <c r="H571" s="431"/>
      <c r="I571" s="431"/>
      <c r="J571" s="431"/>
    </row>
    <row r="572" spans="1:10" ht="15" x14ac:dyDescent="0.25">
      <c r="A572" s="427">
        <v>7120</v>
      </c>
      <c r="B572" s="427" t="s">
        <v>501</v>
      </c>
      <c r="C572" s="428">
        <v>0</v>
      </c>
      <c r="D572" s="428">
        <v>0</v>
      </c>
      <c r="E572" s="428">
        <v>0</v>
      </c>
      <c r="F572" s="428">
        <v>0</v>
      </c>
      <c r="G572" s="431"/>
      <c r="H572" s="431"/>
      <c r="I572" s="431"/>
      <c r="J572" s="431"/>
    </row>
    <row r="573" spans="1:10" ht="15" x14ac:dyDescent="0.25">
      <c r="A573" s="427">
        <v>7130</v>
      </c>
      <c r="B573" s="427" t="s">
        <v>502</v>
      </c>
      <c r="C573" s="428">
        <v>0</v>
      </c>
      <c r="D573" s="428">
        <v>0</v>
      </c>
      <c r="E573" s="428">
        <v>0</v>
      </c>
      <c r="F573" s="428">
        <v>0</v>
      </c>
      <c r="G573" s="431"/>
      <c r="H573" s="431"/>
      <c r="I573" s="431"/>
      <c r="J573" s="431"/>
    </row>
    <row r="574" spans="1:10" ht="15" x14ac:dyDescent="0.25">
      <c r="A574" s="427">
        <v>7140</v>
      </c>
      <c r="B574" s="427" t="s">
        <v>503</v>
      </c>
      <c r="C574" s="428">
        <v>0</v>
      </c>
      <c r="D574" s="428">
        <v>0</v>
      </c>
      <c r="E574" s="428">
        <v>0</v>
      </c>
      <c r="F574" s="428">
        <v>0</v>
      </c>
      <c r="G574" s="431"/>
      <c r="H574" s="431"/>
      <c r="I574" s="431"/>
      <c r="J574" s="431"/>
    </row>
    <row r="575" spans="1:10" ht="15" x14ac:dyDescent="0.25">
      <c r="A575" s="427">
        <v>7150</v>
      </c>
      <c r="B575" s="427" t="s">
        <v>504</v>
      </c>
      <c r="C575" s="428">
        <v>0</v>
      </c>
      <c r="D575" s="428">
        <v>0</v>
      </c>
      <c r="E575" s="428">
        <v>0</v>
      </c>
      <c r="F575" s="428">
        <v>0</v>
      </c>
      <c r="G575" s="431"/>
      <c r="H575" s="431"/>
      <c r="I575" s="431"/>
      <c r="J575" s="431"/>
    </row>
    <row r="576" spans="1:10" ht="15" x14ac:dyDescent="0.25">
      <c r="A576" s="427">
        <v>7160</v>
      </c>
      <c r="B576" s="427" t="s">
        <v>505</v>
      </c>
      <c r="C576" s="428">
        <v>0</v>
      </c>
      <c r="D576" s="428">
        <v>0</v>
      </c>
      <c r="E576" s="428">
        <v>0</v>
      </c>
      <c r="F576" s="428">
        <v>0</v>
      </c>
      <c r="G576" s="431"/>
      <c r="H576" s="431"/>
      <c r="I576" s="431"/>
      <c r="J576" s="431"/>
    </row>
    <row r="577" spans="1:10" ht="15" x14ac:dyDescent="0.25">
      <c r="A577" s="427">
        <v>7210</v>
      </c>
      <c r="B577" s="427" t="s">
        <v>506</v>
      </c>
      <c r="C577" s="428">
        <v>0</v>
      </c>
      <c r="D577" s="428">
        <v>0</v>
      </c>
      <c r="E577" s="428">
        <v>0</v>
      </c>
      <c r="F577" s="428">
        <v>0</v>
      </c>
      <c r="G577" s="431"/>
      <c r="H577" s="431"/>
      <c r="I577" s="431"/>
      <c r="J577" s="431"/>
    </row>
    <row r="578" spans="1:10" ht="15" x14ac:dyDescent="0.25">
      <c r="A578" s="427">
        <v>7220</v>
      </c>
      <c r="B578" s="427" t="s">
        <v>507</v>
      </c>
      <c r="C578" s="428">
        <v>0</v>
      </c>
      <c r="D578" s="428">
        <v>0</v>
      </c>
      <c r="E578" s="428">
        <v>0</v>
      </c>
      <c r="F578" s="428">
        <v>0</v>
      </c>
      <c r="G578" s="431"/>
      <c r="H578" s="431"/>
      <c r="I578" s="431"/>
      <c r="J578" s="431"/>
    </row>
    <row r="579" spans="1:10" x14ac:dyDescent="0.2">
      <c r="A579" s="427">
        <v>7230</v>
      </c>
      <c r="B579" s="427" t="s">
        <v>508</v>
      </c>
      <c r="C579" s="428">
        <v>0</v>
      </c>
      <c r="D579" s="428">
        <v>0</v>
      </c>
      <c r="E579" s="428">
        <v>0</v>
      </c>
      <c r="F579" s="428">
        <v>0</v>
      </c>
      <c r="G579" s="432"/>
      <c r="H579" s="432"/>
      <c r="I579" s="432"/>
      <c r="J579" s="432"/>
    </row>
    <row r="580" spans="1:10" x14ac:dyDescent="0.2">
      <c r="A580" s="427">
        <v>7240</v>
      </c>
      <c r="B580" s="427" t="s">
        <v>509</v>
      </c>
      <c r="C580" s="428">
        <v>0</v>
      </c>
      <c r="D580" s="428">
        <v>0</v>
      </c>
      <c r="E580" s="428">
        <v>0</v>
      </c>
      <c r="F580" s="428">
        <v>0</v>
      </c>
      <c r="G580" s="432"/>
      <c r="H580" s="432"/>
      <c r="I580" s="432"/>
      <c r="J580" s="432"/>
    </row>
    <row r="581" spans="1:10" x14ac:dyDescent="0.2">
      <c r="A581" s="427">
        <v>7250</v>
      </c>
      <c r="B581" s="427" t="s">
        <v>510</v>
      </c>
      <c r="C581" s="428">
        <v>0</v>
      </c>
      <c r="D581" s="428">
        <v>0</v>
      </c>
      <c r="E581" s="428">
        <v>0</v>
      </c>
      <c r="F581" s="428">
        <v>0</v>
      </c>
      <c r="G581" s="432"/>
      <c r="H581" s="432"/>
      <c r="I581" s="432"/>
      <c r="J581" s="432"/>
    </row>
    <row r="582" spans="1:10" x14ac:dyDescent="0.2">
      <c r="A582" s="427">
        <v>7260</v>
      </c>
      <c r="B582" s="427" t="s">
        <v>511</v>
      </c>
      <c r="C582" s="428">
        <v>0</v>
      </c>
      <c r="D582" s="428">
        <v>0</v>
      </c>
      <c r="E582" s="428">
        <v>0</v>
      </c>
      <c r="F582" s="428">
        <v>0</v>
      </c>
      <c r="G582" s="432"/>
      <c r="H582" s="432"/>
      <c r="I582" s="432"/>
      <c r="J582" s="432"/>
    </row>
    <row r="583" spans="1:10" x14ac:dyDescent="0.2">
      <c r="A583" s="427">
        <v>7310</v>
      </c>
      <c r="B583" s="427" t="s">
        <v>512</v>
      </c>
      <c r="C583" s="428">
        <v>0</v>
      </c>
      <c r="D583" s="428">
        <v>0</v>
      </c>
      <c r="E583" s="428">
        <v>0</v>
      </c>
      <c r="F583" s="428">
        <v>0</v>
      </c>
      <c r="G583" s="432"/>
      <c r="H583" s="432"/>
      <c r="I583" s="432"/>
      <c r="J583" s="432"/>
    </row>
    <row r="584" spans="1:10" x14ac:dyDescent="0.2">
      <c r="A584" s="427">
        <v>7320</v>
      </c>
      <c r="B584" s="427" t="s">
        <v>513</v>
      </c>
      <c r="C584" s="428">
        <v>0</v>
      </c>
      <c r="D584" s="428">
        <v>0</v>
      </c>
      <c r="E584" s="428">
        <v>0</v>
      </c>
      <c r="F584" s="428">
        <v>0</v>
      </c>
      <c r="G584" s="432"/>
      <c r="H584" s="432"/>
      <c r="I584" s="432"/>
      <c r="J584" s="432"/>
    </row>
    <row r="585" spans="1:10" x14ac:dyDescent="0.2">
      <c r="A585" s="427">
        <v>7330</v>
      </c>
      <c r="B585" s="427" t="s">
        <v>514</v>
      </c>
      <c r="C585" s="428">
        <v>0</v>
      </c>
      <c r="D585" s="428">
        <v>0</v>
      </c>
      <c r="E585" s="428">
        <v>0</v>
      </c>
      <c r="F585" s="428">
        <v>0</v>
      </c>
      <c r="G585" s="432"/>
      <c r="H585" s="432"/>
      <c r="I585" s="432"/>
      <c r="J585" s="432"/>
    </row>
    <row r="586" spans="1:10" x14ac:dyDescent="0.2">
      <c r="A586" s="427">
        <v>7340</v>
      </c>
      <c r="B586" s="427" t="s">
        <v>515</v>
      </c>
      <c r="C586" s="428">
        <v>0</v>
      </c>
      <c r="D586" s="428">
        <v>0</v>
      </c>
      <c r="E586" s="428">
        <v>0</v>
      </c>
      <c r="F586" s="428">
        <v>0</v>
      </c>
      <c r="G586" s="432"/>
      <c r="H586" s="432"/>
      <c r="I586" s="432"/>
      <c r="J586" s="432"/>
    </row>
    <row r="587" spans="1:10" x14ac:dyDescent="0.2">
      <c r="A587" s="427">
        <v>7350</v>
      </c>
      <c r="B587" s="427" t="s">
        <v>516</v>
      </c>
      <c r="C587" s="428">
        <v>0</v>
      </c>
      <c r="D587" s="428">
        <v>0</v>
      </c>
      <c r="E587" s="428">
        <v>0</v>
      </c>
      <c r="F587" s="428">
        <v>0</v>
      </c>
      <c r="G587" s="432"/>
      <c r="H587" s="432"/>
      <c r="I587" s="432"/>
      <c r="J587" s="432"/>
    </row>
    <row r="588" spans="1:10" x14ac:dyDescent="0.2">
      <c r="A588" s="427">
        <v>7360</v>
      </c>
      <c r="B588" s="427" t="s">
        <v>517</v>
      </c>
      <c r="C588" s="428">
        <v>0</v>
      </c>
      <c r="D588" s="428">
        <v>0</v>
      </c>
      <c r="E588" s="428">
        <v>0</v>
      </c>
      <c r="F588" s="428">
        <v>0</v>
      </c>
      <c r="G588" s="432"/>
      <c r="H588" s="432"/>
      <c r="I588" s="432"/>
      <c r="J588" s="432"/>
    </row>
    <row r="589" spans="1:10" x14ac:dyDescent="0.2">
      <c r="A589" s="427">
        <v>7410</v>
      </c>
      <c r="B589" s="427" t="s">
        <v>518</v>
      </c>
      <c r="C589" s="428">
        <v>0</v>
      </c>
      <c r="D589" s="428">
        <v>0</v>
      </c>
      <c r="E589" s="428">
        <v>0</v>
      </c>
      <c r="F589" s="428">
        <v>0</v>
      </c>
      <c r="G589" s="432"/>
      <c r="H589" s="432"/>
      <c r="I589" s="432"/>
      <c r="J589" s="432"/>
    </row>
    <row r="590" spans="1:10" x14ac:dyDescent="0.2">
      <c r="A590" s="427">
        <v>7420</v>
      </c>
      <c r="B590" s="427" t="s">
        <v>519</v>
      </c>
      <c r="C590" s="428">
        <v>0</v>
      </c>
      <c r="D590" s="428">
        <v>0</v>
      </c>
      <c r="E590" s="428">
        <v>0</v>
      </c>
      <c r="F590" s="428">
        <v>0</v>
      </c>
      <c r="G590" s="432"/>
      <c r="H590" s="432"/>
      <c r="I590" s="432"/>
      <c r="J590" s="432"/>
    </row>
    <row r="591" spans="1:10" x14ac:dyDescent="0.2">
      <c r="A591" s="427">
        <v>7510</v>
      </c>
      <c r="B591" s="427" t="s">
        <v>520</v>
      </c>
      <c r="C591" s="428">
        <v>0</v>
      </c>
      <c r="D591" s="428">
        <v>0</v>
      </c>
      <c r="E591" s="428">
        <v>0</v>
      </c>
      <c r="F591" s="428">
        <v>0</v>
      </c>
      <c r="G591" s="432"/>
      <c r="H591" s="432"/>
      <c r="I591" s="432"/>
      <c r="J591" s="432"/>
    </row>
    <row r="592" spans="1:10" x14ac:dyDescent="0.2">
      <c r="A592" s="427">
        <v>7520</v>
      </c>
      <c r="B592" s="427" t="s">
        <v>521</v>
      </c>
      <c r="C592" s="428">
        <v>0</v>
      </c>
      <c r="D592" s="428">
        <v>0</v>
      </c>
      <c r="E592" s="428">
        <v>0</v>
      </c>
      <c r="F592" s="428">
        <v>0</v>
      </c>
      <c r="G592" s="432"/>
      <c r="H592" s="432"/>
      <c r="I592" s="432"/>
      <c r="J592" s="432"/>
    </row>
    <row r="593" spans="1:10" x14ac:dyDescent="0.2">
      <c r="A593" s="427">
        <v>7610</v>
      </c>
      <c r="B593" s="427" t="s">
        <v>522</v>
      </c>
      <c r="C593" s="428">
        <v>0</v>
      </c>
      <c r="D593" s="428">
        <v>0</v>
      </c>
      <c r="E593" s="428">
        <v>0</v>
      </c>
      <c r="F593" s="428">
        <v>0</v>
      </c>
      <c r="G593" s="432"/>
      <c r="H593" s="432"/>
      <c r="I593" s="432"/>
      <c r="J593" s="432"/>
    </row>
    <row r="594" spans="1:10" x14ac:dyDescent="0.2">
      <c r="A594" s="427">
        <v>7620</v>
      </c>
      <c r="B594" s="427" t="s">
        <v>523</v>
      </c>
      <c r="C594" s="428">
        <v>0</v>
      </c>
      <c r="D594" s="428">
        <v>0</v>
      </c>
      <c r="E594" s="428">
        <v>0</v>
      </c>
      <c r="F594" s="428">
        <v>0</v>
      </c>
      <c r="G594" s="432"/>
      <c r="H594" s="432"/>
      <c r="I594" s="432"/>
      <c r="J594" s="432"/>
    </row>
    <row r="595" spans="1:10" x14ac:dyDescent="0.2">
      <c r="A595" s="427">
        <v>7630</v>
      </c>
      <c r="B595" s="427" t="s">
        <v>524</v>
      </c>
      <c r="C595" s="428">
        <v>0</v>
      </c>
      <c r="D595" s="428">
        <v>0</v>
      </c>
      <c r="E595" s="428">
        <v>0</v>
      </c>
      <c r="F595" s="428">
        <v>0</v>
      </c>
      <c r="G595" s="432"/>
      <c r="H595" s="432"/>
      <c r="I595" s="432"/>
      <c r="J595" s="432"/>
    </row>
    <row r="596" spans="1:10" x14ac:dyDescent="0.2">
      <c r="A596" s="427">
        <v>7640</v>
      </c>
      <c r="B596" s="427" t="s">
        <v>525</v>
      </c>
      <c r="C596" s="428">
        <v>0</v>
      </c>
      <c r="D596" s="428">
        <v>0</v>
      </c>
      <c r="E596" s="428">
        <v>0</v>
      </c>
      <c r="F596" s="428">
        <v>0</v>
      </c>
      <c r="G596" s="432"/>
      <c r="H596" s="432"/>
      <c r="I596" s="432"/>
      <c r="J596" s="432"/>
    </row>
    <row r="597" spans="1:10" x14ac:dyDescent="0.2">
      <c r="A597" s="425">
        <v>8000</v>
      </c>
      <c r="B597" s="426" t="s">
        <v>526</v>
      </c>
      <c r="C597" s="426"/>
      <c r="D597" s="426"/>
      <c r="E597" s="426"/>
      <c r="F597" s="426"/>
      <c r="G597" s="432"/>
      <c r="H597" s="432"/>
      <c r="I597" s="432"/>
      <c r="J597" s="432"/>
    </row>
    <row r="598" spans="1:10" x14ac:dyDescent="0.2">
      <c r="A598" s="427">
        <v>8110</v>
      </c>
      <c r="B598" s="427" t="s">
        <v>527</v>
      </c>
      <c r="C598" s="428">
        <v>0</v>
      </c>
      <c r="D598" s="428">
        <v>0</v>
      </c>
      <c r="E598" s="428">
        <v>0</v>
      </c>
      <c r="F598" s="428">
        <v>0</v>
      </c>
      <c r="G598" s="432"/>
      <c r="H598" s="432"/>
      <c r="I598" s="432"/>
      <c r="J598" s="432"/>
    </row>
    <row r="599" spans="1:10" x14ac:dyDescent="0.2">
      <c r="A599" s="427">
        <v>8120</v>
      </c>
      <c r="B599" s="427" t="s">
        <v>528</v>
      </c>
      <c r="C599" s="428">
        <v>0</v>
      </c>
      <c r="D599" s="428">
        <v>0</v>
      </c>
      <c r="E599" s="428">
        <v>0</v>
      </c>
      <c r="F599" s="428">
        <v>0</v>
      </c>
      <c r="G599" s="432"/>
      <c r="H599" s="432"/>
      <c r="I599" s="432"/>
      <c r="J599" s="432"/>
    </row>
    <row r="600" spans="1:10" x14ac:dyDescent="0.2">
      <c r="A600" s="427">
        <v>8130</v>
      </c>
      <c r="B600" s="427" t="s">
        <v>529</v>
      </c>
      <c r="C600" s="428">
        <v>0</v>
      </c>
      <c r="D600" s="428">
        <v>0</v>
      </c>
      <c r="E600" s="428">
        <v>0</v>
      </c>
      <c r="F600" s="428">
        <v>0</v>
      </c>
      <c r="G600" s="432"/>
      <c r="H600" s="432"/>
      <c r="I600" s="432"/>
      <c r="J600" s="432"/>
    </row>
    <row r="601" spans="1:10" x14ac:dyDescent="0.2">
      <c r="A601" s="427">
        <v>8140</v>
      </c>
      <c r="B601" s="427" t="s">
        <v>530</v>
      </c>
      <c r="C601" s="428">
        <v>0</v>
      </c>
      <c r="D601" s="428">
        <v>0</v>
      </c>
      <c r="E601" s="428">
        <v>0</v>
      </c>
      <c r="F601" s="428">
        <v>0</v>
      </c>
      <c r="G601" s="432"/>
      <c r="H601" s="432"/>
      <c r="I601" s="432"/>
      <c r="J601" s="432"/>
    </row>
    <row r="602" spans="1:10" x14ac:dyDescent="0.2">
      <c r="A602" s="427">
        <v>8150</v>
      </c>
      <c r="B602" s="427" t="s">
        <v>531</v>
      </c>
      <c r="C602" s="428">
        <v>0</v>
      </c>
      <c r="D602" s="428">
        <v>0</v>
      </c>
      <c r="E602" s="428">
        <v>0</v>
      </c>
      <c r="F602" s="428">
        <v>0</v>
      </c>
      <c r="G602" s="432"/>
      <c r="H602" s="432"/>
      <c r="I602" s="432"/>
      <c r="J602" s="432"/>
    </row>
    <row r="603" spans="1:10" x14ac:dyDescent="0.2">
      <c r="A603" s="427">
        <v>8210</v>
      </c>
      <c r="B603" s="427" t="s">
        <v>532</v>
      </c>
      <c r="C603" s="428">
        <v>0</v>
      </c>
      <c r="D603" s="428">
        <v>0</v>
      </c>
      <c r="E603" s="428">
        <v>0</v>
      </c>
      <c r="F603" s="428">
        <v>0</v>
      </c>
      <c r="G603" s="432"/>
      <c r="H603" s="432"/>
      <c r="I603" s="432"/>
      <c r="J603" s="432"/>
    </row>
    <row r="604" spans="1:10" x14ac:dyDescent="0.2">
      <c r="A604" s="427">
        <v>8220</v>
      </c>
      <c r="B604" s="427" t="s">
        <v>533</v>
      </c>
      <c r="C604" s="428">
        <v>0</v>
      </c>
      <c r="D604" s="428">
        <v>0</v>
      </c>
      <c r="E604" s="428">
        <v>0</v>
      </c>
      <c r="F604" s="428">
        <v>0</v>
      </c>
      <c r="G604" s="432"/>
      <c r="H604" s="432"/>
      <c r="I604" s="432"/>
      <c r="J604" s="432"/>
    </row>
    <row r="605" spans="1:10" x14ac:dyDescent="0.2">
      <c r="A605" s="427">
        <v>8230</v>
      </c>
      <c r="B605" s="427" t="s">
        <v>534</v>
      </c>
      <c r="C605" s="428">
        <v>0</v>
      </c>
      <c r="D605" s="428">
        <v>0</v>
      </c>
      <c r="E605" s="428">
        <v>0</v>
      </c>
      <c r="F605" s="428">
        <v>0</v>
      </c>
      <c r="G605" s="432"/>
      <c r="H605" s="432"/>
      <c r="I605" s="432"/>
      <c r="J605" s="432"/>
    </row>
    <row r="606" spans="1:10" x14ac:dyDescent="0.2">
      <c r="A606" s="427">
        <v>8240</v>
      </c>
      <c r="B606" s="427" t="s">
        <v>535</v>
      </c>
      <c r="C606" s="428">
        <v>0</v>
      </c>
      <c r="D606" s="428">
        <v>0</v>
      </c>
      <c r="E606" s="428">
        <v>0</v>
      </c>
      <c r="F606" s="428">
        <v>0</v>
      </c>
      <c r="G606" s="432"/>
      <c r="H606" s="432"/>
      <c r="I606" s="432"/>
      <c r="J606" s="432"/>
    </row>
    <row r="607" spans="1:10" x14ac:dyDescent="0.2">
      <c r="A607" s="427">
        <v>8250</v>
      </c>
      <c r="B607" s="427" t="s">
        <v>536</v>
      </c>
      <c r="C607" s="428">
        <v>0</v>
      </c>
      <c r="D607" s="428">
        <v>0</v>
      </c>
      <c r="E607" s="428">
        <v>0</v>
      </c>
      <c r="F607" s="428">
        <v>0</v>
      </c>
      <c r="G607" s="432"/>
      <c r="H607" s="432"/>
      <c r="I607" s="432"/>
      <c r="J607" s="432"/>
    </row>
    <row r="608" spans="1:10" x14ac:dyDescent="0.2">
      <c r="A608" s="427">
        <v>8260</v>
      </c>
      <c r="B608" s="427" t="s">
        <v>537</v>
      </c>
      <c r="C608" s="428">
        <v>0</v>
      </c>
      <c r="D608" s="428">
        <v>0</v>
      </c>
      <c r="E608" s="428">
        <v>0</v>
      </c>
      <c r="F608" s="428">
        <v>0</v>
      </c>
      <c r="G608" s="432"/>
      <c r="H608" s="432"/>
      <c r="I608" s="432"/>
      <c r="J608" s="432"/>
    </row>
    <row r="609" spans="1:10" x14ac:dyDescent="0.2">
      <c r="A609" s="427">
        <v>8270</v>
      </c>
      <c r="B609" s="427" t="s">
        <v>538</v>
      </c>
      <c r="C609" s="428">
        <v>0</v>
      </c>
      <c r="D609" s="428">
        <v>0</v>
      </c>
      <c r="E609" s="428">
        <v>0</v>
      </c>
      <c r="F609" s="428">
        <v>0</v>
      </c>
      <c r="G609" s="432"/>
      <c r="H609" s="432"/>
      <c r="I609" s="432"/>
      <c r="J609" s="432"/>
    </row>
    <row r="610" spans="1:10" s="137" customFormat="1" x14ac:dyDescent="0.2">
      <c r="A610" s="485"/>
      <c r="B610" s="485"/>
      <c r="C610" s="486"/>
      <c r="D610" s="486"/>
      <c r="E610" s="486"/>
      <c r="F610" s="486"/>
    </row>
    <row r="611" spans="1:10" s="137" customFormat="1" x14ac:dyDescent="0.2">
      <c r="A611" s="485"/>
      <c r="B611" s="485"/>
      <c r="C611" s="486"/>
      <c r="D611" s="486"/>
      <c r="E611" s="486"/>
      <c r="F611" s="486"/>
    </row>
    <row r="615" spans="1:10" x14ac:dyDescent="0.2">
      <c r="B615" s="380" t="s">
        <v>804</v>
      </c>
      <c r="D615" s="505" t="s">
        <v>805</v>
      </c>
      <c r="E615" s="505"/>
    </row>
    <row r="616" spans="1:10" x14ac:dyDescent="0.2">
      <c r="B616" s="380" t="s">
        <v>800</v>
      </c>
      <c r="D616" s="505" t="s">
        <v>802</v>
      </c>
      <c r="E616" s="505"/>
    </row>
    <row r="617" spans="1:10" x14ac:dyDescent="0.2">
      <c r="B617" s="380" t="s">
        <v>801</v>
      </c>
      <c r="D617" s="505" t="s">
        <v>803</v>
      </c>
      <c r="E617" s="505"/>
    </row>
  </sheetData>
  <sheetProtection formatCells="0" formatColumns="0" formatRows="0" insertColumns="0" insertRows="0" insertHyperlinks="0" deleteColumns="0" deleteRows="0" sort="0" autoFilter="0" pivotTables="0"/>
  <mergeCells count="12">
    <mergeCell ref="D616:E616"/>
    <mergeCell ref="D617:E617"/>
    <mergeCell ref="A498:C498"/>
    <mergeCell ref="A518:C518"/>
    <mergeCell ref="A519:C519"/>
    <mergeCell ref="A520:C520"/>
    <mergeCell ref="D615:E615"/>
    <mergeCell ref="A1:F1"/>
    <mergeCell ref="A2:F2"/>
    <mergeCell ref="A3:F3"/>
    <mergeCell ref="A496:C496"/>
    <mergeCell ref="A497:C497"/>
  </mergeCells>
  <pageMargins left="0.7" right="0.7" top="0.75" bottom="0.75" header="0.3" footer="0.3"/>
  <pageSetup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</vt:i4>
      </vt:variant>
    </vt:vector>
  </HeadingPairs>
  <TitlesOfParts>
    <vt:vector size="27" baseType="lpstr">
      <vt:lpstr>ESF</vt:lpstr>
      <vt:lpstr>EA</vt:lpstr>
      <vt:lpstr>ECSF</vt:lpstr>
      <vt:lpstr>EAA</vt:lpstr>
      <vt:lpstr>EADOP</vt:lpstr>
      <vt:lpstr>EVHP</vt:lpstr>
      <vt:lpstr>EFE</vt:lpstr>
      <vt:lpstr>IPC</vt:lpstr>
      <vt:lpstr>NOTAS</vt:lpstr>
      <vt:lpstr>EAI</vt:lpstr>
      <vt:lpstr>CA</vt:lpstr>
      <vt:lpstr>CTG</vt:lpstr>
      <vt:lpstr>COG</vt:lpstr>
      <vt:lpstr>CFG</vt:lpstr>
      <vt:lpstr>EN</vt:lpstr>
      <vt:lpstr>ID</vt:lpstr>
      <vt:lpstr>IPF</vt:lpstr>
      <vt:lpstr>-GCP</vt:lpstr>
      <vt:lpstr>PPI</vt:lpstr>
      <vt:lpstr>Inmuebles_Contable</vt:lpstr>
      <vt:lpstr>Muebles_Contable</vt:lpstr>
      <vt:lpstr>DGTOF</vt:lpstr>
      <vt:lpstr>MPASUB</vt:lpstr>
      <vt:lpstr>RCTAB</vt:lpstr>
      <vt:lpstr>EAI!Área_de_impresión</vt:lpstr>
      <vt:lpstr>NOTAS!Área_de_impresión</vt:lpstr>
      <vt:lpstr>RCTAB!Área_de_impresión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2020-10-23T16:53:36Z</cp:lastPrinted>
  <dcterms:created xsi:type="dcterms:W3CDTF">2012-12-11T20:29:16Z</dcterms:created>
  <dcterms:modified xsi:type="dcterms:W3CDTF">2020-10-23T17:07:57Z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